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artina.skopova\Desktop\"/>
    </mc:Choice>
  </mc:AlternateContent>
  <bookViews>
    <workbookView xWindow="0" yWindow="0" windowWidth="0" windowHeight="0"/>
  </bookViews>
  <sheets>
    <sheet name="Rekapitulace stavby" sheetId="1" r:id="rId1"/>
    <sheet name="75-01 - Bourací práce" sheetId="2" r:id="rId2"/>
    <sheet name="75-02 - Architektonicko s..." sheetId="3" r:id="rId3"/>
    <sheet name="ELI - Elektro silnoproud" sheetId="4" r:id="rId4"/>
    <sheet name="ELS - Slaboproud" sheetId="5" r:id="rId5"/>
    <sheet name="UT - Vytápění" sheetId="6" r:id="rId6"/>
    <sheet name="VZT - Větrání" sheetId="7" r:id="rId7"/>
    <sheet name="ZTI - Zdravotní technika" sheetId="8" r:id="rId8"/>
    <sheet name="75-04 - VRN" sheetId="9" r:id="rId9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'75-01 - Bourací práce'!$C$142:$K$317</definedName>
    <definedName name="_xlnm.Print_Area" localSheetId="1">'75-01 - Bourací práce'!$C$4:$J$76,'75-01 - Bourací práce'!$C$82:$J$124,'75-01 - Bourací práce'!$C$130:$J$317</definedName>
    <definedName name="_xlnm.Print_Titles" localSheetId="1">'75-01 - Bourací práce'!$142:$142</definedName>
    <definedName name="_xlnm._FilterDatabase" localSheetId="2" hidden="1">'75-02 - Architektonicko s...'!$C$149:$K$782</definedName>
    <definedName name="_xlnm.Print_Area" localSheetId="2">'75-02 - Architektonicko s...'!$C$4:$J$76,'75-02 - Architektonicko s...'!$C$82:$J$131,'75-02 - Architektonicko s...'!$C$137:$J$782</definedName>
    <definedName name="_xlnm.Print_Titles" localSheetId="2">'75-02 - Architektonicko s...'!$149:$149</definedName>
    <definedName name="_xlnm._FilterDatabase" localSheetId="3" hidden="1">'ELI - Elektro silnoproud'!$C$136:$K$264</definedName>
    <definedName name="_xlnm.Print_Area" localSheetId="3">'ELI - Elektro silnoproud'!$C$4:$J$76,'ELI - Elektro silnoproud'!$C$82:$J$116,'ELI - Elektro silnoproud'!$C$122:$J$264</definedName>
    <definedName name="_xlnm.Print_Titles" localSheetId="3">'ELI - Elektro silnoproud'!$136:$136</definedName>
    <definedName name="_xlnm._FilterDatabase" localSheetId="4" hidden="1">'ELS - Slaboproud'!$C$135:$K$202</definedName>
    <definedName name="_xlnm.Print_Area" localSheetId="4">'ELS - Slaboproud'!$C$4:$J$76,'ELS - Slaboproud'!$C$82:$J$115,'ELS - Slaboproud'!$C$121:$J$202</definedName>
    <definedName name="_xlnm.Print_Titles" localSheetId="4">'ELS - Slaboproud'!$135:$135</definedName>
    <definedName name="_xlnm._FilterDatabase" localSheetId="5" hidden="1">'UT - Vytápění'!$C$138:$K$193</definedName>
    <definedName name="_xlnm.Print_Area" localSheetId="5">'UT - Vytápění'!$C$4:$J$76,'UT - Vytápění'!$C$82:$J$118,'UT - Vytápění'!$C$124:$J$193</definedName>
    <definedName name="_xlnm.Print_Titles" localSheetId="5">'UT - Vytápění'!$138:$138</definedName>
    <definedName name="_xlnm._FilterDatabase" localSheetId="6" hidden="1">'VZT - Větrání'!$C$136:$K$190</definedName>
    <definedName name="_xlnm.Print_Area" localSheetId="6">'VZT - Větrání'!$C$4:$J$76,'VZT - Větrání'!$C$82:$J$116,'VZT - Větrání'!$C$122:$J$190</definedName>
    <definedName name="_xlnm.Print_Titles" localSheetId="6">'VZT - Větrání'!$136:$136</definedName>
    <definedName name="_xlnm._FilterDatabase" localSheetId="7" hidden="1">'ZTI - Zdravotní technika'!$C$138:$K$209</definedName>
    <definedName name="_xlnm.Print_Area" localSheetId="7">'ZTI - Zdravotní technika'!$C$4:$J$76,'ZTI - Zdravotní technika'!$C$82:$J$118,'ZTI - Zdravotní technika'!$C$124:$J$209</definedName>
    <definedName name="_xlnm.Print_Titles" localSheetId="7">'ZTI - Zdravotní technika'!$138:$138</definedName>
    <definedName name="_xlnm._FilterDatabase" localSheetId="8" hidden="1">'75-04 - VRN'!$C$129:$K$141</definedName>
    <definedName name="_xlnm.Print_Area" localSheetId="8">'75-04 - VRN'!$C$4:$J$76,'75-04 - VRN'!$C$82:$J$111,'75-04 - VRN'!$C$117:$J$141</definedName>
    <definedName name="_xlnm.Print_Titles" localSheetId="8">'75-04 - VRN'!$129:$129</definedName>
  </definedNames>
  <calcPr/>
</workbook>
</file>

<file path=xl/calcChain.xml><?xml version="1.0" encoding="utf-8"?>
<calcChain xmlns="http://schemas.openxmlformats.org/spreadsheetml/2006/main">
  <c i="9" l="1" r="J39"/>
  <c r="J38"/>
  <c i="1" r="AY103"/>
  <c i="9" r="J37"/>
  <c i="1" r="AX103"/>
  <c i="9" r="BI141"/>
  <c r="BH141"/>
  <c r="BG141"/>
  <c r="BF141"/>
  <c r="T141"/>
  <c r="T140"/>
  <c r="R141"/>
  <c r="R140"/>
  <c r="P141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T133"/>
  <c r="R134"/>
  <c r="R133"/>
  <c r="P134"/>
  <c r="P133"/>
  <c r="BI132"/>
  <c r="BH132"/>
  <c r="BG132"/>
  <c r="BF132"/>
  <c r="T132"/>
  <c r="R132"/>
  <c r="P132"/>
  <c r="F124"/>
  <c r="E122"/>
  <c r="BI109"/>
  <c r="BH109"/>
  <c r="BG109"/>
  <c r="BF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BI104"/>
  <c r="BH104"/>
  <c r="BG104"/>
  <c r="BF104"/>
  <c r="BE104"/>
  <c r="F89"/>
  <c r="E87"/>
  <c r="J24"/>
  <c r="E24"/>
  <c r="J127"/>
  <c r="J23"/>
  <c r="J21"/>
  <c r="E21"/>
  <c r="J126"/>
  <c r="J20"/>
  <c r="J18"/>
  <c r="E18"/>
  <c r="F92"/>
  <c r="J17"/>
  <c r="J15"/>
  <c r="E15"/>
  <c r="F126"/>
  <c r="J14"/>
  <c r="J12"/>
  <c r="J124"/>
  <c r="E7"/>
  <c r="E120"/>
  <c i="8" r="J41"/>
  <c r="J40"/>
  <c i="1" r="AY102"/>
  <c i="8" r="J39"/>
  <c i="1" r="AX102"/>
  <c i="8"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T144"/>
  <c r="R145"/>
  <c r="R144"/>
  <c r="P145"/>
  <c r="P144"/>
  <c r="BI142"/>
  <c r="BH142"/>
  <c r="BG142"/>
  <c r="BF142"/>
  <c r="T142"/>
  <c r="T141"/>
  <c r="R142"/>
  <c r="R141"/>
  <c r="P142"/>
  <c r="P141"/>
  <c r="J136"/>
  <c r="J135"/>
  <c r="F135"/>
  <c r="F133"/>
  <c r="E131"/>
  <c r="BI116"/>
  <c r="BH116"/>
  <c r="BG116"/>
  <c r="BF116"/>
  <c r="BI115"/>
  <c r="BH115"/>
  <c r="BG115"/>
  <c r="BF115"/>
  <c r="BE115"/>
  <c r="BI114"/>
  <c r="BH114"/>
  <c r="BG114"/>
  <c r="BF114"/>
  <c r="BE114"/>
  <c r="BI113"/>
  <c r="BH113"/>
  <c r="BG113"/>
  <c r="BF113"/>
  <c r="BE113"/>
  <c r="BI112"/>
  <c r="BH112"/>
  <c r="BG112"/>
  <c r="BF112"/>
  <c r="BE112"/>
  <c r="BI111"/>
  <c r="BH111"/>
  <c r="BG111"/>
  <c r="BF111"/>
  <c r="BE111"/>
  <c r="J94"/>
  <c r="J93"/>
  <c r="F93"/>
  <c r="F91"/>
  <c r="E89"/>
  <c r="J20"/>
  <c r="E20"/>
  <c r="F136"/>
  <c r="J19"/>
  <c r="J14"/>
  <c r="J91"/>
  <c r="E7"/>
  <c r="E85"/>
  <c i="7" r="J41"/>
  <c r="J40"/>
  <c i="1" r="AY101"/>
  <c i="7" r="J39"/>
  <c i="1" r="AX101"/>
  <c i="7"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T142"/>
  <c r="R143"/>
  <c r="R142"/>
  <c r="P143"/>
  <c r="P142"/>
  <c r="BI140"/>
  <c r="BH140"/>
  <c r="BG140"/>
  <c r="BF140"/>
  <c r="T140"/>
  <c r="T139"/>
  <c r="R140"/>
  <c r="R139"/>
  <c r="P140"/>
  <c r="P139"/>
  <c r="J134"/>
  <c r="J133"/>
  <c r="F133"/>
  <c r="F131"/>
  <c r="E129"/>
  <c r="BI114"/>
  <c r="BH114"/>
  <c r="BG114"/>
  <c r="BE114"/>
  <c r="BI113"/>
  <c r="BH113"/>
  <c r="BG113"/>
  <c r="BF113"/>
  <c r="BE113"/>
  <c r="BI112"/>
  <c r="BH112"/>
  <c r="BG112"/>
  <c r="BF112"/>
  <c r="BE112"/>
  <c r="BI111"/>
  <c r="BH111"/>
  <c r="BG111"/>
  <c r="BF111"/>
  <c r="BE111"/>
  <c r="BI110"/>
  <c r="BH110"/>
  <c r="BG110"/>
  <c r="BF110"/>
  <c r="BE110"/>
  <c r="BI109"/>
  <c r="BH109"/>
  <c r="BG109"/>
  <c r="BF109"/>
  <c r="BE109"/>
  <c r="J94"/>
  <c r="J93"/>
  <c r="F93"/>
  <c r="F91"/>
  <c r="E89"/>
  <c r="J20"/>
  <c r="E20"/>
  <c r="F134"/>
  <c r="J19"/>
  <c r="J14"/>
  <c r="J131"/>
  <c r="E7"/>
  <c r="E125"/>
  <c i="6" r="J41"/>
  <c r="J40"/>
  <c i="1" r="AY100"/>
  <c i="6" r="J39"/>
  <c i="1" r="AX100"/>
  <c i="6"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T144"/>
  <c r="R145"/>
  <c r="R144"/>
  <c r="P145"/>
  <c r="P144"/>
  <c r="BI142"/>
  <c r="BH142"/>
  <c r="BG142"/>
  <c r="BF142"/>
  <c r="T142"/>
  <c r="T141"/>
  <c r="R142"/>
  <c r="R141"/>
  <c r="P142"/>
  <c r="P141"/>
  <c r="J136"/>
  <c r="J135"/>
  <c r="F135"/>
  <c r="F133"/>
  <c r="E131"/>
  <c r="BI116"/>
  <c r="BH116"/>
  <c r="BG116"/>
  <c r="BE116"/>
  <c r="BI115"/>
  <c r="BH115"/>
  <c r="BG115"/>
  <c r="BF115"/>
  <c r="BE115"/>
  <c r="BI114"/>
  <c r="BH114"/>
  <c r="BG114"/>
  <c r="BF114"/>
  <c r="BE114"/>
  <c r="BI113"/>
  <c r="BH113"/>
  <c r="BG113"/>
  <c r="BF113"/>
  <c r="BE113"/>
  <c r="BI112"/>
  <c r="BH112"/>
  <c r="BG112"/>
  <c r="BF112"/>
  <c r="BE112"/>
  <c r="BI111"/>
  <c r="BH111"/>
  <c r="BG111"/>
  <c r="BF111"/>
  <c r="BE111"/>
  <c r="J94"/>
  <c r="J93"/>
  <c r="F93"/>
  <c r="F91"/>
  <c r="E89"/>
  <c r="J20"/>
  <c r="E20"/>
  <c r="F94"/>
  <c r="J19"/>
  <c r="J14"/>
  <c r="J133"/>
  <c r="E7"/>
  <c r="E85"/>
  <c i="5" r="J41"/>
  <c r="J40"/>
  <c i="1" r="AY99"/>
  <c i="5" r="J39"/>
  <c i="1" r="AX99"/>
  <c i="5"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T137"/>
  <c r="R138"/>
  <c r="R137"/>
  <c r="P138"/>
  <c r="P137"/>
  <c r="F130"/>
  <c r="E128"/>
  <c r="BI113"/>
  <c r="BH113"/>
  <c r="BG113"/>
  <c r="BF113"/>
  <c r="BI112"/>
  <c r="BH112"/>
  <c r="BG112"/>
  <c r="BF112"/>
  <c r="BE112"/>
  <c r="BI111"/>
  <c r="BH111"/>
  <c r="BG111"/>
  <c r="BF111"/>
  <c r="BE111"/>
  <c r="BI110"/>
  <c r="BH110"/>
  <c r="BG110"/>
  <c r="BF110"/>
  <c r="BE110"/>
  <c r="BI109"/>
  <c r="BH109"/>
  <c r="BG109"/>
  <c r="BF109"/>
  <c r="BE109"/>
  <c r="BI108"/>
  <c r="BH108"/>
  <c r="BG108"/>
  <c r="BF108"/>
  <c r="BE108"/>
  <c r="F91"/>
  <c r="E89"/>
  <c r="J26"/>
  <c r="E26"/>
  <c r="J94"/>
  <c r="J25"/>
  <c r="J23"/>
  <c r="E23"/>
  <c r="J132"/>
  <c r="J22"/>
  <c r="J20"/>
  <c r="E20"/>
  <c r="F133"/>
  <c r="J19"/>
  <c r="J17"/>
  <c r="E17"/>
  <c r="F132"/>
  <c r="J16"/>
  <c r="J14"/>
  <c r="J91"/>
  <c r="E7"/>
  <c r="E124"/>
  <c i="4" r="J41"/>
  <c r="J40"/>
  <c i="1" r="AY98"/>
  <c i="4" r="J39"/>
  <c i="1" r="AX98"/>
  <c i="4"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F131"/>
  <c r="E129"/>
  <c r="BI114"/>
  <c r="BH114"/>
  <c r="BG114"/>
  <c r="BF114"/>
  <c r="BI113"/>
  <c r="BH113"/>
  <c r="BG113"/>
  <c r="BF113"/>
  <c r="BE113"/>
  <c r="BI112"/>
  <c r="BH112"/>
  <c r="BG112"/>
  <c r="BF112"/>
  <c r="BE112"/>
  <c r="BI111"/>
  <c r="BH111"/>
  <c r="BG111"/>
  <c r="BF111"/>
  <c r="BE111"/>
  <c r="BI110"/>
  <c r="BH110"/>
  <c r="BG110"/>
  <c r="BF110"/>
  <c r="BE110"/>
  <c r="BI109"/>
  <c r="BH109"/>
  <c r="BG109"/>
  <c r="BF109"/>
  <c r="BE109"/>
  <c r="F91"/>
  <c r="E89"/>
  <c r="J26"/>
  <c r="E26"/>
  <c r="J94"/>
  <c r="J25"/>
  <c r="J23"/>
  <c r="E23"/>
  <c r="J93"/>
  <c r="J22"/>
  <c r="J20"/>
  <c r="E20"/>
  <c r="F134"/>
  <c r="J19"/>
  <c r="J17"/>
  <c r="E17"/>
  <c r="F133"/>
  <c r="J16"/>
  <c r="J14"/>
  <c r="J131"/>
  <c r="E7"/>
  <c r="E85"/>
  <c i="3" r="J39"/>
  <c r="J38"/>
  <c i="1" r="AY96"/>
  <c i="3" r="J37"/>
  <c i="1" r="AX96"/>
  <c i="3" r="BI776"/>
  <c r="BH776"/>
  <c r="BG776"/>
  <c r="BF776"/>
  <c r="T776"/>
  <c r="R776"/>
  <c r="P776"/>
  <c r="BI769"/>
  <c r="BH769"/>
  <c r="BG769"/>
  <c r="BF769"/>
  <c r="T769"/>
  <c r="R769"/>
  <c r="P769"/>
  <c r="BI767"/>
  <c r="BH767"/>
  <c r="BG767"/>
  <c r="BF767"/>
  <c r="T767"/>
  <c r="R767"/>
  <c r="P767"/>
  <c r="BI765"/>
  <c r="BH765"/>
  <c r="BG765"/>
  <c r="BF765"/>
  <c r="T765"/>
  <c r="R765"/>
  <c r="P765"/>
  <c r="BI763"/>
  <c r="BH763"/>
  <c r="BG763"/>
  <c r="BF763"/>
  <c r="T763"/>
  <c r="R763"/>
  <c r="P763"/>
  <c r="BI757"/>
  <c r="BH757"/>
  <c r="BG757"/>
  <c r="BF757"/>
  <c r="T757"/>
  <c r="R757"/>
  <c r="P757"/>
  <c r="BI752"/>
  <c r="BH752"/>
  <c r="BG752"/>
  <c r="BF752"/>
  <c r="T752"/>
  <c r="R752"/>
  <c r="P752"/>
  <c r="BI744"/>
  <c r="BH744"/>
  <c r="BG744"/>
  <c r="BF744"/>
  <c r="T744"/>
  <c r="R744"/>
  <c r="P744"/>
  <c r="BI742"/>
  <c r="BH742"/>
  <c r="BG742"/>
  <c r="BF742"/>
  <c r="T742"/>
  <c r="R742"/>
  <c r="P742"/>
  <c r="BI741"/>
  <c r="BH741"/>
  <c r="BG741"/>
  <c r="BF741"/>
  <c r="T741"/>
  <c r="R741"/>
  <c r="P741"/>
  <c r="BI740"/>
  <c r="BH740"/>
  <c r="BG740"/>
  <c r="BF740"/>
  <c r="T740"/>
  <c r="R740"/>
  <c r="P740"/>
  <c r="BI738"/>
  <c r="BH738"/>
  <c r="BG738"/>
  <c r="BF738"/>
  <c r="T738"/>
  <c r="R738"/>
  <c r="P738"/>
  <c r="BI737"/>
  <c r="BH737"/>
  <c r="BG737"/>
  <c r="BF737"/>
  <c r="T737"/>
  <c r="R737"/>
  <c r="P737"/>
  <c r="BI735"/>
  <c r="BH735"/>
  <c r="BG735"/>
  <c r="BF735"/>
  <c r="T735"/>
  <c r="R735"/>
  <c r="P735"/>
  <c r="BI727"/>
  <c r="BH727"/>
  <c r="BG727"/>
  <c r="BF727"/>
  <c r="T727"/>
  <c r="R727"/>
  <c r="P727"/>
  <c r="BI726"/>
  <c r="BH726"/>
  <c r="BG726"/>
  <c r="BF726"/>
  <c r="T726"/>
  <c r="R726"/>
  <c r="P726"/>
  <c r="BI718"/>
  <c r="BH718"/>
  <c r="BG718"/>
  <c r="BF718"/>
  <c r="T718"/>
  <c r="R718"/>
  <c r="P718"/>
  <c r="BI716"/>
  <c r="BH716"/>
  <c r="BG716"/>
  <c r="BF716"/>
  <c r="T716"/>
  <c r="R716"/>
  <c r="P716"/>
  <c r="BI708"/>
  <c r="BH708"/>
  <c r="BG708"/>
  <c r="BF708"/>
  <c r="T708"/>
  <c r="R708"/>
  <c r="P708"/>
  <c r="BI703"/>
  <c r="BH703"/>
  <c r="BG703"/>
  <c r="BF703"/>
  <c r="T703"/>
  <c r="R703"/>
  <c r="P703"/>
  <c r="BI701"/>
  <c r="BH701"/>
  <c r="BG701"/>
  <c r="BF701"/>
  <c r="T701"/>
  <c r="R701"/>
  <c r="P701"/>
  <c r="BI699"/>
  <c r="BH699"/>
  <c r="BG699"/>
  <c r="BF699"/>
  <c r="T699"/>
  <c r="R699"/>
  <c r="P699"/>
  <c r="BI691"/>
  <c r="BH691"/>
  <c r="BG691"/>
  <c r="BF691"/>
  <c r="T691"/>
  <c r="R691"/>
  <c r="P691"/>
  <c r="BI682"/>
  <c r="BH682"/>
  <c r="BG682"/>
  <c r="BF682"/>
  <c r="T682"/>
  <c r="R682"/>
  <c r="P682"/>
  <c r="BI673"/>
  <c r="BH673"/>
  <c r="BG673"/>
  <c r="BF673"/>
  <c r="T673"/>
  <c r="R673"/>
  <c r="P673"/>
  <c r="BI671"/>
  <c r="BH671"/>
  <c r="BG671"/>
  <c r="BF671"/>
  <c r="T671"/>
  <c r="R671"/>
  <c r="P671"/>
  <c r="BI669"/>
  <c r="BH669"/>
  <c r="BG669"/>
  <c r="BF669"/>
  <c r="T669"/>
  <c r="R669"/>
  <c r="P669"/>
  <c r="BI668"/>
  <c r="BH668"/>
  <c r="BG668"/>
  <c r="BF668"/>
  <c r="T668"/>
  <c r="R668"/>
  <c r="P668"/>
  <c r="BI666"/>
  <c r="BH666"/>
  <c r="BG666"/>
  <c r="BF666"/>
  <c r="T666"/>
  <c r="R666"/>
  <c r="P666"/>
  <c r="BI664"/>
  <c r="BH664"/>
  <c r="BG664"/>
  <c r="BF664"/>
  <c r="T664"/>
  <c r="R664"/>
  <c r="P664"/>
  <c r="BI662"/>
  <c r="BH662"/>
  <c r="BG662"/>
  <c r="BF662"/>
  <c r="T662"/>
  <c r="R662"/>
  <c r="P662"/>
  <c r="BI660"/>
  <c r="BH660"/>
  <c r="BG660"/>
  <c r="BF660"/>
  <c r="T660"/>
  <c r="R660"/>
  <c r="P660"/>
  <c r="BI659"/>
  <c r="BH659"/>
  <c r="BG659"/>
  <c r="BF659"/>
  <c r="T659"/>
  <c r="R659"/>
  <c r="P659"/>
  <c r="BI654"/>
  <c r="BH654"/>
  <c r="BG654"/>
  <c r="BF654"/>
  <c r="T654"/>
  <c r="R654"/>
  <c r="P654"/>
  <c r="BI653"/>
  <c r="BH653"/>
  <c r="BG653"/>
  <c r="BF653"/>
  <c r="T653"/>
  <c r="R653"/>
  <c r="P653"/>
  <c r="BI652"/>
  <c r="BH652"/>
  <c r="BG652"/>
  <c r="BF652"/>
  <c r="T652"/>
  <c r="R652"/>
  <c r="P652"/>
  <c r="BI651"/>
  <c r="BH651"/>
  <c r="BG651"/>
  <c r="BF651"/>
  <c r="T651"/>
  <c r="R651"/>
  <c r="P651"/>
  <c r="BI646"/>
  <c r="BH646"/>
  <c r="BG646"/>
  <c r="BF646"/>
  <c r="T646"/>
  <c r="R646"/>
  <c r="P646"/>
  <c r="BI644"/>
  <c r="BH644"/>
  <c r="BG644"/>
  <c r="BF644"/>
  <c r="T644"/>
  <c r="R644"/>
  <c r="P644"/>
  <c r="BI642"/>
  <c r="BH642"/>
  <c r="BG642"/>
  <c r="BF642"/>
  <c r="T642"/>
  <c r="R642"/>
  <c r="P642"/>
  <c r="BI640"/>
  <c r="BH640"/>
  <c r="BG640"/>
  <c r="BF640"/>
  <c r="T640"/>
  <c r="R640"/>
  <c r="P640"/>
  <c r="BI638"/>
  <c r="BH638"/>
  <c r="BG638"/>
  <c r="BF638"/>
  <c r="T638"/>
  <c r="R638"/>
  <c r="P638"/>
  <c r="BI636"/>
  <c r="BH636"/>
  <c r="BG636"/>
  <c r="BF636"/>
  <c r="T636"/>
  <c r="R636"/>
  <c r="P636"/>
  <c r="BI634"/>
  <c r="BH634"/>
  <c r="BG634"/>
  <c r="BF634"/>
  <c r="T634"/>
  <c r="R634"/>
  <c r="P634"/>
  <c r="BI632"/>
  <c r="BH632"/>
  <c r="BG632"/>
  <c r="BF632"/>
  <c r="T632"/>
  <c r="R632"/>
  <c r="P632"/>
  <c r="BI630"/>
  <c r="BH630"/>
  <c r="BG630"/>
  <c r="BF630"/>
  <c r="T630"/>
  <c r="R630"/>
  <c r="P630"/>
  <c r="BI628"/>
  <c r="BH628"/>
  <c r="BG628"/>
  <c r="BF628"/>
  <c r="T628"/>
  <c r="R628"/>
  <c r="P628"/>
  <c r="BI626"/>
  <c r="BH626"/>
  <c r="BG626"/>
  <c r="BF626"/>
  <c r="T626"/>
  <c r="R626"/>
  <c r="P626"/>
  <c r="BI624"/>
  <c r="BH624"/>
  <c r="BG624"/>
  <c r="BF624"/>
  <c r="T624"/>
  <c r="R624"/>
  <c r="P624"/>
  <c r="BI623"/>
  <c r="BH623"/>
  <c r="BG623"/>
  <c r="BF623"/>
  <c r="T623"/>
  <c r="R623"/>
  <c r="P623"/>
  <c r="BI621"/>
  <c r="BH621"/>
  <c r="BG621"/>
  <c r="BF621"/>
  <c r="T621"/>
  <c r="R621"/>
  <c r="P621"/>
  <c r="BI619"/>
  <c r="BH619"/>
  <c r="BG619"/>
  <c r="BF619"/>
  <c r="T619"/>
  <c r="R619"/>
  <c r="P619"/>
  <c r="BI618"/>
  <c r="BH618"/>
  <c r="BG618"/>
  <c r="BF618"/>
  <c r="T618"/>
  <c r="R618"/>
  <c r="P618"/>
  <c r="BI616"/>
  <c r="BH616"/>
  <c r="BG616"/>
  <c r="BF616"/>
  <c r="T616"/>
  <c r="R616"/>
  <c r="P616"/>
  <c r="BI615"/>
  <c r="BH615"/>
  <c r="BG615"/>
  <c r="BF615"/>
  <c r="T615"/>
  <c r="R615"/>
  <c r="P615"/>
  <c r="BI613"/>
  <c r="BH613"/>
  <c r="BG613"/>
  <c r="BF613"/>
  <c r="T613"/>
  <c r="R613"/>
  <c r="P613"/>
  <c r="BI611"/>
  <c r="BH611"/>
  <c r="BG611"/>
  <c r="BF611"/>
  <c r="T611"/>
  <c r="R611"/>
  <c r="P611"/>
  <c r="BI609"/>
  <c r="BH609"/>
  <c r="BG609"/>
  <c r="BF609"/>
  <c r="T609"/>
  <c r="R609"/>
  <c r="P609"/>
  <c r="BI604"/>
  <c r="BH604"/>
  <c r="BG604"/>
  <c r="BF604"/>
  <c r="T604"/>
  <c r="R604"/>
  <c r="P604"/>
  <c r="BI603"/>
  <c r="BH603"/>
  <c r="BG603"/>
  <c r="BF603"/>
  <c r="T603"/>
  <c r="R603"/>
  <c r="P603"/>
  <c r="BI601"/>
  <c r="BH601"/>
  <c r="BG601"/>
  <c r="BF601"/>
  <c r="T601"/>
  <c r="R601"/>
  <c r="P601"/>
  <c r="BI599"/>
  <c r="BH599"/>
  <c r="BG599"/>
  <c r="BF599"/>
  <c r="T599"/>
  <c r="R599"/>
  <c r="P599"/>
  <c r="BI597"/>
  <c r="BH597"/>
  <c r="BG597"/>
  <c r="BF597"/>
  <c r="T597"/>
  <c r="R597"/>
  <c r="P597"/>
  <c r="BI596"/>
  <c r="BH596"/>
  <c r="BG596"/>
  <c r="BF596"/>
  <c r="T596"/>
  <c r="R596"/>
  <c r="P596"/>
  <c r="BI595"/>
  <c r="BH595"/>
  <c r="BG595"/>
  <c r="BF595"/>
  <c r="T595"/>
  <c r="R595"/>
  <c r="P595"/>
  <c r="BI594"/>
  <c r="BH594"/>
  <c r="BG594"/>
  <c r="BF594"/>
  <c r="T594"/>
  <c r="R594"/>
  <c r="P594"/>
  <c r="BI593"/>
  <c r="BH593"/>
  <c r="BG593"/>
  <c r="BF593"/>
  <c r="T593"/>
  <c r="R593"/>
  <c r="P593"/>
  <c r="BI592"/>
  <c r="BH592"/>
  <c r="BG592"/>
  <c r="BF592"/>
  <c r="T592"/>
  <c r="R592"/>
  <c r="P592"/>
  <c r="BI591"/>
  <c r="BH591"/>
  <c r="BG591"/>
  <c r="BF591"/>
  <c r="T591"/>
  <c r="R591"/>
  <c r="P591"/>
  <c r="BI590"/>
  <c r="BH590"/>
  <c r="BG590"/>
  <c r="BF590"/>
  <c r="T590"/>
  <c r="R590"/>
  <c r="P590"/>
  <c r="BI589"/>
  <c r="BH589"/>
  <c r="BG589"/>
  <c r="BF589"/>
  <c r="T589"/>
  <c r="R589"/>
  <c r="P589"/>
  <c r="BI588"/>
  <c r="BH588"/>
  <c r="BG588"/>
  <c r="BF588"/>
  <c r="T588"/>
  <c r="R588"/>
  <c r="P588"/>
  <c r="BI587"/>
  <c r="BH587"/>
  <c r="BG587"/>
  <c r="BF587"/>
  <c r="T587"/>
  <c r="R587"/>
  <c r="P587"/>
  <c r="BI586"/>
  <c r="BH586"/>
  <c r="BG586"/>
  <c r="BF586"/>
  <c r="T586"/>
  <c r="R586"/>
  <c r="P586"/>
  <c r="BI585"/>
  <c r="BH585"/>
  <c r="BG585"/>
  <c r="BF585"/>
  <c r="T585"/>
  <c r="R585"/>
  <c r="P585"/>
  <c r="BI584"/>
  <c r="BH584"/>
  <c r="BG584"/>
  <c r="BF584"/>
  <c r="T584"/>
  <c r="R584"/>
  <c r="P584"/>
  <c r="BI583"/>
  <c r="BH583"/>
  <c r="BG583"/>
  <c r="BF583"/>
  <c r="T583"/>
  <c r="R583"/>
  <c r="P583"/>
  <c r="BI582"/>
  <c r="BH582"/>
  <c r="BG582"/>
  <c r="BF582"/>
  <c r="T582"/>
  <c r="R582"/>
  <c r="P582"/>
  <c r="BI581"/>
  <c r="BH581"/>
  <c r="BG581"/>
  <c r="BF581"/>
  <c r="T581"/>
  <c r="R581"/>
  <c r="P581"/>
  <c r="BI580"/>
  <c r="BH580"/>
  <c r="BG580"/>
  <c r="BF580"/>
  <c r="T580"/>
  <c r="R580"/>
  <c r="P580"/>
  <c r="BI579"/>
  <c r="BH579"/>
  <c r="BG579"/>
  <c r="BF579"/>
  <c r="T579"/>
  <c r="R579"/>
  <c r="P579"/>
  <c r="BI578"/>
  <c r="BH578"/>
  <c r="BG578"/>
  <c r="BF578"/>
  <c r="T578"/>
  <c r="R578"/>
  <c r="P578"/>
  <c r="BI577"/>
  <c r="BH577"/>
  <c r="BG577"/>
  <c r="BF577"/>
  <c r="T577"/>
  <c r="R577"/>
  <c r="P577"/>
  <c r="BI576"/>
  <c r="BH576"/>
  <c r="BG576"/>
  <c r="BF576"/>
  <c r="T576"/>
  <c r="R576"/>
  <c r="P576"/>
  <c r="BI574"/>
  <c r="BH574"/>
  <c r="BG574"/>
  <c r="BF574"/>
  <c r="T574"/>
  <c r="R574"/>
  <c r="P574"/>
  <c r="BI572"/>
  <c r="BH572"/>
  <c r="BG572"/>
  <c r="BF572"/>
  <c r="T572"/>
  <c r="R572"/>
  <c r="P572"/>
  <c r="BI569"/>
  <c r="BH569"/>
  <c r="BG569"/>
  <c r="BF569"/>
  <c r="T569"/>
  <c r="R569"/>
  <c r="P569"/>
  <c r="BI568"/>
  <c r="BH568"/>
  <c r="BG568"/>
  <c r="BF568"/>
  <c r="T568"/>
  <c r="R568"/>
  <c r="P568"/>
  <c r="BI566"/>
  <c r="BH566"/>
  <c r="BG566"/>
  <c r="BF566"/>
  <c r="T566"/>
  <c r="R566"/>
  <c r="P566"/>
  <c r="BI564"/>
  <c r="BH564"/>
  <c r="BG564"/>
  <c r="BF564"/>
  <c r="T564"/>
  <c r="R564"/>
  <c r="P564"/>
  <c r="BI562"/>
  <c r="BH562"/>
  <c r="BG562"/>
  <c r="BF562"/>
  <c r="T562"/>
  <c r="R562"/>
  <c r="P562"/>
  <c r="BI560"/>
  <c r="BH560"/>
  <c r="BG560"/>
  <c r="BF560"/>
  <c r="T560"/>
  <c r="R560"/>
  <c r="P560"/>
  <c r="BI558"/>
  <c r="BH558"/>
  <c r="BG558"/>
  <c r="BF558"/>
  <c r="T558"/>
  <c r="R558"/>
  <c r="P558"/>
  <c r="BI556"/>
  <c r="BH556"/>
  <c r="BG556"/>
  <c r="BF556"/>
  <c r="T556"/>
  <c r="R556"/>
  <c r="P556"/>
  <c r="BI554"/>
  <c r="BH554"/>
  <c r="BG554"/>
  <c r="BF554"/>
  <c r="T554"/>
  <c r="R554"/>
  <c r="P554"/>
  <c r="BI553"/>
  <c r="BH553"/>
  <c r="BG553"/>
  <c r="BF553"/>
  <c r="T553"/>
  <c r="R553"/>
  <c r="P553"/>
  <c r="BI552"/>
  <c r="BH552"/>
  <c r="BG552"/>
  <c r="BF552"/>
  <c r="T552"/>
  <c r="R552"/>
  <c r="P552"/>
  <c r="BI551"/>
  <c r="BH551"/>
  <c r="BG551"/>
  <c r="BF551"/>
  <c r="T551"/>
  <c r="R551"/>
  <c r="P551"/>
  <c r="BI550"/>
  <c r="BH550"/>
  <c r="BG550"/>
  <c r="BF550"/>
  <c r="T550"/>
  <c r="R550"/>
  <c r="P550"/>
  <c r="BI549"/>
  <c r="BH549"/>
  <c r="BG549"/>
  <c r="BF549"/>
  <c r="T549"/>
  <c r="R549"/>
  <c r="P549"/>
  <c r="BI548"/>
  <c r="BH548"/>
  <c r="BG548"/>
  <c r="BF548"/>
  <c r="T548"/>
  <c r="R548"/>
  <c r="P548"/>
  <c r="BI546"/>
  <c r="BH546"/>
  <c r="BG546"/>
  <c r="BF546"/>
  <c r="T546"/>
  <c r="R546"/>
  <c r="P546"/>
  <c r="BI544"/>
  <c r="BH544"/>
  <c r="BG544"/>
  <c r="BF544"/>
  <c r="T544"/>
  <c r="R544"/>
  <c r="P544"/>
  <c r="BI539"/>
  <c r="BH539"/>
  <c r="BG539"/>
  <c r="BF539"/>
  <c r="T539"/>
  <c r="R539"/>
  <c r="P539"/>
  <c r="BI537"/>
  <c r="BH537"/>
  <c r="BG537"/>
  <c r="BF537"/>
  <c r="T537"/>
  <c r="R537"/>
  <c r="P537"/>
  <c r="BI535"/>
  <c r="BH535"/>
  <c r="BG535"/>
  <c r="BF535"/>
  <c r="T535"/>
  <c r="R535"/>
  <c r="P535"/>
  <c r="BI533"/>
  <c r="BH533"/>
  <c r="BG533"/>
  <c r="BF533"/>
  <c r="T533"/>
  <c r="R533"/>
  <c r="P533"/>
  <c r="BI531"/>
  <c r="BH531"/>
  <c r="BG531"/>
  <c r="BF531"/>
  <c r="T531"/>
  <c r="R531"/>
  <c r="P531"/>
  <c r="BI529"/>
  <c r="BH529"/>
  <c r="BG529"/>
  <c r="BF529"/>
  <c r="T529"/>
  <c r="R529"/>
  <c r="P529"/>
  <c r="BI527"/>
  <c r="BH527"/>
  <c r="BG527"/>
  <c r="BF527"/>
  <c r="T527"/>
  <c r="R527"/>
  <c r="P527"/>
  <c r="BI526"/>
  <c r="BH526"/>
  <c r="BG526"/>
  <c r="BF526"/>
  <c r="T526"/>
  <c r="R526"/>
  <c r="P526"/>
  <c r="BI525"/>
  <c r="BH525"/>
  <c r="BG525"/>
  <c r="BF525"/>
  <c r="T525"/>
  <c r="R525"/>
  <c r="P525"/>
  <c r="BI523"/>
  <c r="BH523"/>
  <c r="BG523"/>
  <c r="BF523"/>
  <c r="T523"/>
  <c r="R523"/>
  <c r="P523"/>
  <c r="BI522"/>
  <c r="BH522"/>
  <c r="BG522"/>
  <c r="BF522"/>
  <c r="T522"/>
  <c r="R522"/>
  <c r="P522"/>
  <c r="BI520"/>
  <c r="BH520"/>
  <c r="BG520"/>
  <c r="BF520"/>
  <c r="T520"/>
  <c r="R520"/>
  <c r="P520"/>
  <c r="BI518"/>
  <c r="BH518"/>
  <c r="BG518"/>
  <c r="BF518"/>
  <c r="T518"/>
  <c r="R518"/>
  <c r="P518"/>
  <c r="BI516"/>
  <c r="BH516"/>
  <c r="BG516"/>
  <c r="BF516"/>
  <c r="T516"/>
  <c r="R516"/>
  <c r="P516"/>
  <c r="BI514"/>
  <c r="BH514"/>
  <c r="BG514"/>
  <c r="BF514"/>
  <c r="T514"/>
  <c r="R514"/>
  <c r="P514"/>
  <c r="BI513"/>
  <c r="BH513"/>
  <c r="BG513"/>
  <c r="BF513"/>
  <c r="T513"/>
  <c r="R513"/>
  <c r="P513"/>
  <c r="BI511"/>
  <c r="BH511"/>
  <c r="BG511"/>
  <c r="BF511"/>
  <c r="T511"/>
  <c r="R511"/>
  <c r="P511"/>
  <c r="BI508"/>
  <c r="BH508"/>
  <c r="BG508"/>
  <c r="BF508"/>
  <c r="T508"/>
  <c r="R508"/>
  <c r="P508"/>
  <c r="BI506"/>
  <c r="BH506"/>
  <c r="BG506"/>
  <c r="BF506"/>
  <c r="T506"/>
  <c r="R506"/>
  <c r="P506"/>
  <c r="BI504"/>
  <c r="BH504"/>
  <c r="BG504"/>
  <c r="BF504"/>
  <c r="T504"/>
  <c r="R504"/>
  <c r="P504"/>
  <c r="BI502"/>
  <c r="BH502"/>
  <c r="BG502"/>
  <c r="BF502"/>
  <c r="T502"/>
  <c r="R502"/>
  <c r="P502"/>
  <c r="BI500"/>
  <c r="BH500"/>
  <c r="BG500"/>
  <c r="BF500"/>
  <c r="T500"/>
  <c r="R500"/>
  <c r="P500"/>
  <c r="BI497"/>
  <c r="BH497"/>
  <c r="BG497"/>
  <c r="BF497"/>
  <c r="T497"/>
  <c r="R497"/>
  <c r="P497"/>
  <c r="BI495"/>
  <c r="BH495"/>
  <c r="BG495"/>
  <c r="BF495"/>
  <c r="T495"/>
  <c r="R495"/>
  <c r="P495"/>
  <c r="BI494"/>
  <c r="BH494"/>
  <c r="BG494"/>
  <c r="BF494"/>
  <c r="T494"/>
  <c r="R494"/>
  <c r="P494"/>
  <c r="BI493"/>
  <c r="BH493"/>
  <c r="BG493"/>
  <c r="BF493"/>
  <c r="T493"/>
  <c r="R493"/>
  <c r="P493"/>
  <c r="BI491"/>
  <c r="BH491"/>
  <c r="BG491"/>
  <c r="BF491"/>
  <c r="T491"/>
  <c r="R491"/>
  <c r="P491"/>
  <c r="BI489"/>
  <c r="BH489"/>
  <c r="BG489"/>
  <c r="BF489"/>
  <c r="T489"/>
  <c r="R489"/>
  <c r="P489"/>
  <c r="BI487"/>
  <c r="BH487"/>
  <c r="BG487"/>
  <c r="BF487"/>
  <c r="T487"/>
  <c r="R487"/>
  <c r="P487"/>
  <c r="BI485"/>
  <c r="BH485"/>
  <c r="BG485"/>
  <c r="BF485"/>
  <c r="T485"/>
  <c r="R485"/>
  <c r="P485"/>
  <c r="BI483"/>
  <c r="BH483"/>
  <c r="BG483"/>
  <c r="BF483"/>
  <c r="T483"/>
  <c r="R483"/>
  <c r="P483"/>
  <c r="BI481"/>
  <c r="BH481"/>
  <c r="BG481"/>
  <c r="BF481"/>
  <c r="T481"/>
  <c r="R481"/>
  <c r="P481"/>
  <c r="BI479"/>
  <c r="BH479"/>
  <c r="BG479"/>
  <c r="BF479"/>
  <c r="T479"/>
  <c r="R479"/>
  <c r="P479"/>
  <c r="BI477"/>
  <c r="BH477"/>
  <c r="BG477"/>
  <c r="BF477"/>
  <c r="T477"/>
  <c r="R477"/>
  <c r="P477"/>
  <c r="BI475"/>
  <c r="BH475"/>
  <c r="BG475"/>
  <c r="BF475"/>
  <c r="T475"/>
  <c r="R475"/>
  <c r="P475"/>
  <c r="BI473"/>
  <c r="BH473"/>
  <c r="BG473"/>
  <c r="BF473"/>
  <c r="T473"/>
  <c r="R473"/>
  <c r="P473"/>
  <c r="BI471"/>
  <c r="BH471"/>
  <c r="BG471"/>
  <c r="BF471"/>
  <c r="T471"/>
  <c r="R471"/>
  <c r="P471"/>
  <c r="BI470"/>
  <c r="BH470"/>
  <c r="BG470"/>
  <c r="BF470"/>
  <c r="T470"/>
  <c r="R470"/>
  <c r="P470"/>
  <c r="BI468"/>
  <c r="BH468"/>
  <c r="BG468"/>
  <c r="BF468"/>
  <c r="T468"/>
  <c r="R468"/>
  <c r="P468"/>
  <c r="BI466"/>
  <c r="BH466"/>
  <c r="BG466"/>
  <c r="BF466"/>
  <c r="T466"/>
  <c r="R466"/>
  <c r="P466"/>
  <c r="BI462"/>
  <c r="BH462"/>
  <c r="BG462"/>
  <c r="BF462"/>
  <c r="T462"/>
  <c r="R462"/>
  <c r="P462"/>
  <c r="BI461"/>
  <c r="BH461"/>
  <c r="BG461"/>
  <c r="BF461"/>
  <c r="T461"/>
  <c r="R461"/>
  <c r="P461"/>
  <c r="BI459"/>
  <c r="BH459"/>
  <c r="BG459"/>
  <c r="BF459"/>
  <c r="T459"/>
  <c r="R459"/>
  <c r="P459"/>
  <c r="BI457"/>
  <c r="BH457"/>
  <c r="BG457"/>
  <c r="BF457"/>
  <c r="T457"/>
  <c r="R457"/>
  <c r="P457"/>
  <c r="BI455"/>
  <c r="BH455"/>
  <c r="BG455"/>
  <c r="BF455"/>
  <c r="T455"/>
  <c r="R455"/>
  <c r="P455"/>
  <c r="BI451"/>
  <c r="BH451"/>
  <c r="BG451"/>
  <c r="BF451"/>
  <c r="T451"/>
  <c r="R451"/>
  <c r="P451"/>
  <c r="BI449"/>
  <c r="BH449"/>
  <c r="BG449"/>
  <c r="BF449"/>
  <c r="T449"/>
  <c r="R449"/>
  <c r="P449"/>
  <c r="BI447"/>
  <c r="BH447"/>
  <c r="BG447"/>
  <c r="BF447"/>
  <c r="T447"/>
  <c r="R447"/>
  <c r="P447"/>
  <c r="BI445"/>
  <c r="BH445"/>
  <c r="BG445"/>
  <c r="BF445"/>
  <c r="T445"/>
  <c r="R445"/>
  <c r="P445"/>
  <c r="BI443"/>
  <c r="BH443"/>
  <c r="BG443"/>
  <c r="BF443"/>
  <c r="T443"/>
  <c r="R443"/>
  <c r="P443"/>
  <c r="BI441"/>
  <c r="BH441"/>
  <c r="BG441"/>
  <c r="BF441"/>
  <c r="T441"/>
  <c r="R441"/>
  <c r="P441"/>
  <c r="BI439"/>
  <c r="BH439"/>
  <c r="BG439"/>
  <c r="BF439"/>
  <c r="T439"/>
  <c r="R439"/>
  <c r="P439"/>
  <c r="BI436"/>
  <c r="BH436"/>
  <c r="BG436"/>
  <c r="BF436"/>
  <c r="T436"/>
  <c r="T435"/>
  <c r="R436"/>
  <c r="R435"/>
  <c r="P436"/>
  <c r="P435"/>
  <c r="BI434"/>
  <c r="BH434"/>
  <c r="BG434"/>
  <c r="BF434"/>
  <c r="T434"/>
  <c r="R434"/>
  <c r="P434"/>
  <c r="BI432"/>
  <c r="BH432"/>
  <c r="BG432"/>
  <c r="BF432"/>
  <c r="T432"/>
  <c r="R432"/>
  <c r="P432"/>
  <c r="BI431"/>
  <c r="BH431"/>
  <c r="BG431"/>
  <c r="BF431"/>
  <c r="T431"/>
  <c r="R431"/>
  <c r="P431"/>
  <c r="BI430"/>
  <c r="BH430"/>
  <c r="BG430"/>
  <c r="BF430"/>
  <c r="T430"/>
  <c r="R430"/>
  <c r="P430"/>
  <c r="BI429"/>
  <c r="BH429"/>
  <c r="BG429"/>
  <c r="BF429"/>
  <c r="T429"/>
  <c r="R429"/>
  <c r="P429"/>
  <c r="BI427"/>
  <c r="BH427"/>
  <c r="BG427"/>
  <c r="BF427"/>
  <c r="T427"/>
  <c r="R427"/>
  <c r="P427"/>
  <c r="BI425"/>
  <c r="BH425"/>
  <c r="BG425"/>
  <c r="BF425"/>
  <c r="T425"/>
  <c r="R425"/>
  <c r="P425"/>
  <c r="BI424"/>
  <c r="BH424"/>
  <c r="BG424"/>
  <c r="BF424"/>
  <c r="T424"/>
  <c r="R424"/>
  <c r="P424"/>
  <c r="BI423"/>
  <c r="BH423"/>
  <c r="BG423"/>
  <c r="BF423"/>
  <c r="T423"/>
  <c r="R423"/>
  <c r="P423"/>
  <c r="BI418"/>
  <c r="BH418"/>
  <c r="BG418"/>
  <c r="BF418"/>
  <c r="T418"/>
  <c r="R418"/>
  <c r="P418"/>
  <c r="BI409"/>
  <c r="BH409"/>
  <c r="BG409"/>
  <c r="BF409"/>
  <c r="T409"/>
  <c r="R409"/>
  <c r="P409"/>
  <c r="BI408"/>
  <c r="BH408"/>
  <c r="BG408"/>
  <c r="BF408"/>
  <c r="T408"/>
  <c r="R408"/>
  <c r="P408"/>
  <c r="BI406"/>
  <c r="BH406"/>
  <c r="BG406"/>
  <c r="BF406"/>
  <c r="T406"/>
  <c r="R406"/>
  <c r="P406"/>
  <c r="BI405"/>
  <c r="BH405"/>
  <c r="BG405"/>
  <c r="BF405"/>
  <c r="T405"/>
  <c r="R405"/>
  <c r="P405"/>
  <c r="BI394"/>
  <c r="BH394"/>
  <c r="BG394"/>
  <c r="BF394"/>
  <c r="T394"/>
  <c r="R394"/>
  <c r="P394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5"/>
  <c r="BH385"/>
  <c r="BG385"/>
  <c r="BF385"/>
  <c r="T385"/>
  <c r="R385"/>
  <c r="P385"/>
  <c r="BI381"/>
  <c r="BH381"/>
  <c r="BG381"/>
  <c r="BF381"/>
  <c r="T381"/>
  <c r="R381"/>
  <c r="P381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56"/>
  <c r="BH356"/>
  <c r="BG356"/>
  <c r="BF356"/>
  <c r="T356"/>
  <c r="R356"/>
  <c r="P356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6"/>
  <c r="BH336"/>
  <c r="BG336"/>
  <c r="BF336"/>
  <c r="T336"/>
  <c r="R336"/>
  <c r="P336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5"/>
  <c r="BH325"/>
  <c r="BG325"/>
  <c r="BF325"/>
  <c r="T325"/>
  <c r="R325"/>
  <c r="P325"/>
  <c r="BI320"/>
  <c r="BH320"/>
  <c r="BG320"/>
  <c r="BF320"/>
  <c r="T320"/>
  <c r="R320"/>
  <c r="P320"/>
  <c r="BI315"/>
  <c r="BH315"/>
  <c r="BG315"/>
  <c r="BF315"/>
  <c r="T315"/>
  <c r="R315"/>
  <c r="P315"/>
  <c r="BI311"/>
  <c r="BH311"/>
  <c r="BG311"/>
  <c r="BF311"/>
  <c r="T311"/>
  <c r="R311"/>
  <c r="P311"/>
  <c r="BI306"/>
  <c r="BH306"/>
  <c r="BG306"/>
  <c r="BF306"/>
  <c r="T306"/>
  <c r="R306"/>
  <c r="P306"/>
  <c r="BI301"/>
  <c r="BH301"/>
  <c r="BG301"/>
  <c r="BF301"/>
  <c r="T301"/>
  <c r="R301"/>
  <c r="P301"/>
  <c r="BI296"/>
  <c r="BH296"/>
  <c r="BG296"/>
  <c r="BF296"/>
  <c r="T296"/>
  <c r="R296"/>
  <c r="P296"/>
  <c r="BI291"/>
  <c r="BH291"/>
  <c r="BG291"/>
  <c r="BF291"/>
  <c r="T291"/>
  <c r="R291"/>
  <c r="P291"/>
  <c r="BI287"/>
  <c r="BH287"/>
  <c r="BG287"/>
  <c r="BF287"/>
  <c r="T287"/>
  <c r="R287"/>
  <c r="P287"/>
  <c r="BI276"/>
  <c r="BH276"/>
  <c r="BG276"/>
  <c r="BF276"/>
  <c r="T276"/>
  <c r="R276"/>
  <c r="P276"/>
  <c r="BI271"/>
  <c r="BH271"/>
  <c r="BG271"/>
  <c r="BF271"/>
  <c r="T271"/>
  <c r="R271"/>
  <c r="P271"/>
  <c r="BI266"/>
  <c r="BH266"/>
  <c r="BG266"/>
  <c r="BF266"/>
  <c r="T266"/>
  <c r="R266"/>
  <c r="P266"/>
  <c r="BI261"/>
  <c r="BH261"/>
  <c r="BG261"/>
  <c r="BF261"/>
  <c r="T261"/>
  <c r="R261"/>
  <c r="P261"/>
  <c r="BI253"/>
  <c r="BH253"/>
  <c r="BG253"/>
  <c r="BF253"/>
  <c r="T253"/>
  <c r="R253"/>
  <c r="P253"/>
  <c r="BI252"/>
  <c r="BH252"/>
  <c r="BG252"/>
  <c r="BF252"/>
  <c r="T252"/>
  <c r="R252"/>
  <c r="P252"/>
  <c r="BI250"/>
  <c r="BH250"/>
  <c r="BG250"/>
  <c r="BF250"/>
  <c r="T250"/>
  <c r="R250"/>
  <c r="P250"/>
  <c r="BI246"/>
  <c r="BH246"/>
  <c r="BG246"/>
  <c r="BF246"/>
  <c r="T246"/>
  <c r="R246"/>
  <c r="P246"/>
  <c r="BI245"/>
  <c r="BH245"/>
  <c r="BG245"/>
  <c r="BF245"/>
  <c r="T245"/>
  <c r="R245"/>
  <c r="P245"/>
  <c r="BI241"/>
  <c r="BH241"/>
  <c r="BG241"/>
  <c r="BF241"/>
  <c r="T241"/>
  <c r="R241"/>
  <c r="P241"/>
  <c r="BI238"/>
  <c r="BH238"/>
  <c r="BG238"/>
  <c r="BF238"/>
  <c r="T238"/>
  <c r="R238"/>
  <c r="P238"/>
  <c r="BI236"/>
  <c r="BH236"/>
  <c r="BG236"/>
  <c r="BF236"/>
  <c r="T236"/>
  <c r="R236"/>
  <c r="P236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2"/>
  <c r="BH222"/>
  <c r="BG222"/>
  <c r="BF222"/>
  <c r="T222"/>
  <c r="R222"/>
  <c r="P222"/>
  <c r="BI212"/>
  <c r="BH212"/>
  <c r="BG212"/>
  <c r="BF212"/>
  <c r="T212"/>
  <c r="R212"/>
  <c r="P212"/>
  <c r="BI210"/>
  <c r="BH210"/>
  <c r="BG210"/>
  <c r="BF210"/>
  <c r="T210"/>
  <c r="R210"/>
  <c r="P210"/>
  <c r="BI199"/>
  <c r="BH199"/>
  <c r="BG199"/>
  <c r="BF199"/>
  <c r="T199"/>
  <c r="R199"/>
  <c r="P199"/>
  <c r="BI196"/>
  <c r="BH196"/>
  <c r="BG196"/>
  <c r="BF196"/>
  <c r="T196"/>
  <c r="R196"/>
  <c r="P196"/>
  <c r="BI195"/>
  <c r="BH195"/>
  <c r="BG195"/>
  <c r="BF195"/>
  <c r="T195"/>
  <c r="R195"/>
  <c r="P195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F144"/>
  <c r="E142"/>
  <c r="BI129"/>
  <c r="BH129"/>
  <c r="BG129"/>
  <c r="BF129"/>
  <c r="BI128"/>
  <c r="BH128"/>
  <c r="BG128"/>
  <c r="BF128"/>
  <c r="BE128"/>
  <c r="BI127"/>
  <c r="BH127"/>
  <c r="BG127"/>
  <c r="BF127"/>
  <c r="BE127"/>
  <c r="BI126"/>
  <c r="BH126"/>
  <c r="BG126"/>
  <c r="BF126"/>
  <c r="BE126"/>
  <c r="BI125"/>
  <c r="BH125"/>
  <c r="BG125"/>
  <c r="BF125"/>
  <c r="BE125"/>
  <c r="BI124"/>
  <c r="BH124"/>
  <c r="BG124"/>
  <c r="BF124"/>
  <c r="BE124"/>
  <c r="F89"/>
  <c r="E87"/>
  <c r="J24"/>
  <c r="E24"/>
  <c r="J92"/>
  <c r="J23"/>
  <c r="J21"/>
  <c r="E21"/>
  <c r="J91"/>
  <c r="J20"/>
  <c r="J18"/>
  <c r="E18"/>
  <c r="F147"/>
  <c r="J17"/>
  <c r="J15"/>
  <c r="E15"/>
  <c r="F146"/>
  <c r="J14"/>
  <c r="J12"/>
  <c r="J89"/>
  <c r="E7"/>
  <c r="E140"/>
  <c i="2" r="J39"/>
  <c r="J38"/>
  <c i="1" r="AY95"/>
  <c i="2" r="J37"/>
  <c i="1" r="AX95"/>
  <c i="2" r="BI316"/>
  <c r="BH316"/>
  <c r="BG316"/>
  <c r="BF316"/>
  <c r="T316"/>
  <c r="T315"/>
  <c r="R316"/>
  <c r="R315"/>
  <c r="P316"/>
  <c r="P315"/>
  <c r="BI314"/>
  <c r="BH314"/>
  <c r="BG314"/>
  <c r="BF314"/>
  <c r="T314"/>
  <c r="R314"/>
  <c r="P314"/>
  <c r="BI309"/>
  <c r="BH309"/>
  <c r="BG309"/>
  <c r="BF309"/>
  <c r="T309"/>
  <c r="R309"/>
  <c r="P309"/>
  <c r="BI304"/>
  <c r="BH304"/>
  <c r="BG304"/>
  <c r="BF304"/>
  <c r="T304"/>
  <c r="R304"/>
  <c r="P304"/>
  <c r="BI303"/>
  <c r="BH303"/>
  <c r="BG303"/>
  <c r="BF303"/>
  <c r="T303"/>
  <c r="R303"/>
  <c r="P303"/>
  <c r="BI300"/>
  <c r="BH300"/>
  <c r="BG300"/>
  <c r="BF300"/>
  <c r="T300"/>
  <c r="T299"/>
  <c r="R300"/>
  <c r="R299"/>
  <c r="P300"/>
  <c r="P299"/>
  <c r="BI298"/>
  <c r="BH298"/>
  <c r="BG298"/>
  <c r="BF298"/>
  <c r="T298"/>
  <c r="R298"/>
  <c r="P298"/>
  <c r="BI296"/>
  <c r="BH296"/>
  <c r="BG296"/>
  <c r="BF296"/>
  <c r="T296"/>
  <c r="R296"/>
  <c r="P296"/>
  <c r="BI292"/>
  <c r="BH292"/>
  <c r="BG292"/>
  <c r="BF292"/>
  <c r="T292"/>
  <c r="R292"/>
  <c r="P292"/>
  <c r="BI291"/>
  <c r="BH291"/>
  <c r="BG291"/>
  <c r="BF291"/>
  <c r="T291"/>
  <c r="R291"/>
  <c r="P291"/>
  <c r="BI289"/>
  <c r="BH289"/>
  <c r="BG289"/>
  <c r="BF289"/>
  <c r="T289"/>
  <c r="R289"/>
  <c r="P289"/>
  <c r="BI288"/>
  <c r="BH288"/>
  <c r="BG288"/>
  <c r="BF288"/>
  <c r="T288"/>
  <c r="R288"/>
  <c r="P288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R277"/>
  <c r="P277"/>
  <c r="BI276"/>
  <c r="BH276"/>
  <c r="BG276"/>
  <c r="BF276"/>
  <c r="T276"/>
  <c r="R276"/>
  <c r="P276"/>
  <c r="BI274"/>
  <c r="BH274"/>
  <c r="BG274"/>
  <c r="BF274"/>
  <c r="T274"/>
  <c r="R274"/>
  <c r="P274"/>
  <c r="BI268"/>
  <c r="BH268"/>
  <c r="BG268"/>
  <c r="BF268"/>
  <c r="T268"/>
  <c r="R268"/>
  <c r="P268"/>
  <c r="BI262"/>
  <c r="BH262"/>
  <c r="BG262"/>
  <c r="BF262"/>
  <c r="T262"/>
  <c r="R262"/>
  <c r="P262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2"/>
  <c r="BH252"/>
  <c r="BG252"/>
  <c r="BF252"/>
  <c r="T252"/>
  <c r="T251"/>
  <c r="R252"/>
  <c r="R251"/>
  <c r="P252"/>
  <c r="P251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2"/>
  <c r="BH242"/>
  <c r="BG242"/>
  <c r="BF242"/>
  <c r="T242"/>
  <c r="T241"/>
  <c r="R242"/>
  <c r="R241"/>
  <c r="P242"/>
  <c r="P241"/>
  <c r="BI240"/>
  <c r="BH240"/>
  <c r="BG240"/>
  <c r="BF240"/>
  <c r="T240"/>
  <c r="T239"/>
  <c r="R240"/>
  <c r="R239"/>
  <c r="P240"/>
  <c r="P239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4"/>
  <c r="BH214"/>
  <c r="BG214"/>
  <c r="BF214"/>
  <c r="T214"/>
  <c r="R214"/>
  <c r="P214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0"/>
  <c r="BH190"/>
  <c r="BG190"/>
  <c r="BF190"/>
  <c r="T190"/>
  <c r="R190"/>
  <c r="P190"/>
  <c r="BI188"/>
  <c r="BH188"/>
  <c r="BG188"/>
  <c r="BF188"/>
  <c r="T188"/>
  <c r="R188"/>
  <c r="P188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0"/>
  <c r="BH160"/>
  <c r="BG160"/>
  <c r="BF160"/>
  <c r="T160"/>
  <c r="T145"/>
  <c r="R160"/>
  <c r="R145"/>
  <c r="P160"/>
  <c r="P145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F137"/>
  <c r="E135"/>
  <c r="BI122"/>
  <c r="BH122"/>
  <c r="BG122"/>
  <c r="BF122"/>
  <c r="BI121"/>
  <c r="BH121"/>
  <c r="BG121"/>
  <c r="BF121"/>
  <c r="BE121"/>
  <c r="BI120"/>
  <c r="BH120"/>
  <c r="BG120"/>
  <c r="BF120"/>
  <c r="BE120"/>
  <c r="BI119"/>
  <c r="BH119"/>
  <c r="BG119"/>
  <c r="BF119"/>
  <c r="BE119"/>
  <c r="BI118"/>
  <c r="BH118"/>
  <c r="BG118"/>
  <c r="BF118"/>
  <c r="BE118"/>
  <c r="BI117"/>
  <c r="BH117"/>
  <c r="BG117"/>
  <c r="BF117"/>
  <c r="BE117"/>
  <c r="F89"/>
  <c r="E87"/>
  <c r="J24"/>
  <c r="E24"/>
  <c r="J92"/>
  <c r="J23"/>
  <c r="J21"/>
  <c r="E21"/>
  <c r="J139"/>
  <c r="J20"/>
  <c r="J18"/>
  <c r="E18"/>
  <c r="F92"/>
  <c r="J17"/>
  <c r="J15"/>
  <c r="E15"/>
  <c r="F139"/>
  <c r="J14"/>
  <c r="J12"/>
  <c r="J137"/>
  <c r="E7"/>
  <c r="E85"/>
  <c i="1" r="L90"/>
  <c r="AM90"/>
  <c r="AM89"/>
  <c r="L89"/>
  <c r="AM87"/>
  <c r="L87"/>
  <c r="L85"/>
  <c r="L84"/>
  <c i="2" r="BK232"/>
  <c r="BK200"/>
  <c r="BK276"/>
  <c r="J188"/>
  <c r="BK221"/>
  <c r="J303"/>
  <c r="J221"/>
  <c r="J292"/>
  <c r="BK316"/>
  <c r="BK214"/>
  <c r="BK296"/>
  <c r="J245"/>
  <c i="3" r="BK767"/>
  <c r="J742"/>
  <c r="J652"/>
  <c r="J520"/>
  <c r="J375"/>
  <c r="J769"/>
  <c r="J741"/>
  <c r="J654"/>
  <c r="J587"/>
  <c r="J408"/>
  <c r="J183"/>
  <c r="J632"/>
  <c r="J562"/>
  <c r="BK369"/>
  <c r="BK703"/>
  <c r="J673"/>
  <c r="BK652"/>
  <c r="J603"/>
  <c r="J564"/>
  <c r="J514"/>
  <c r="J487"/>
  <c r="BK447"/>
  <c r="J406"/>
  <c r="J368"/>
  <c r="J245"/>
  <c r="BK187"/>
  <c r="BK640"/>
  <c r="J594"/>
  <c r="J546"/>
  <c r="J516"/>
  <c r="J470"/>
  <c r="BK394"/>
  <c r="J330"/>
  <c r="BK246"/>
  <c r="J163"/>
  <c r="BK568"/>
  <c r="BK514"/>
  <c r="J461"/>
  <c r="J405"/>
  <c r="J331"/>
  <c r="BK613"/>
  <c r="BK580"/>
  <c r="J504"/>
  <c r="BK461"/>
  <c r="BK371"/>
  <c r="BK315"/>
  <c r="J241"/>
  <c r="BK165"/>
  <c i="4" r="J183"/>
  <c r="J204"/>
  <c r="J176"/>
  <c r="J141"/>
  <c r="BK219"/>
  <c r="J205"/>
  <c r="BK170"/>
  <c r="J145"/>
  <c r="J219"/>
  <c r="BK187"/>
  <c r="BK169"/>
  <c r="J149"/>
  <c i="5" r="BK199"/>
  <c r="J187"/>
  <c r="BK175"/>
  <c r="J164"/>
  <c r="BK198"/>
  <c r="BK180"/>
  <c r="J163"/>
  <c r="BK143"/>
  <c r="BK146"/>
  <c r="BK160"/>
  <c r="J145"/>
  <c r="J138"/>
  <c i="6" r="J145"/>
  <c r="BK149"/>
  <c r="J181"/>
  <c i="7" r="J161"/>
  <c r="BK188"/>
  <c r="BK174"/>
  <c r="J157"/>
  <c r="BK156"/>
  <c i="8" r="J207"/>
  <c r="J200"/>
  <c r="J142"/>
  <c r="BK201"/>
  <c r="J179"/>
  <c r="J193"/>
  <c r="BK173"/>
  <c r="J149"/>
  <c r="J165"/>
  <c r="BK145"/>
  <c r="BK185"/>
  <c i="9" r="J141"/>
  <c r="J136"/>
  <c i="2" r="BK300"/>
  <c r="BK223"/>
  <c r="J289"/>
  <c r="J181"/>
  <c r="BK242"/>
  <c r="J298"/>
  <c r="J255"/>
  <c r="J194"/>
  <c r="BK188"/>
  <c r="J248"/>
  <c r="BK172"/>
  <c r="BK255"/>
  <c r="BK206"/>
  <c i="3" r="BK765"/>
  <c r="J738"/>
  <c r="J646"/>
  <c r="BK481"/>
  <c r="J373"/>
  <c r="BK163"/>
  <c r="J744"/>
  <c r="J644"/>
  <c r="J595"/>
  <c r="J423"/>
  <c r="J185"/>
  <c r="J659"/>
  <c r="BK564"/>
  <c r="BK253"/>
  <c r="BK718"/>
  <c r="BK682"/>
  <c r="BK664"/>
  <c r="BK634"/>
  <c r="J597"/>
  <c r="BK562"/>
  <c r="BK526"/>
  <c r="J475"/>
  <c r="J441"/>
  <c r="J394"/>
  <c r="J351"/>
  <c r="BK230"/>
  <c r="BK183"/>
  <c r="J153"/>
  <c r="J586"/>
  <c r="BK544"/>
  <c r="BK494"/>
  <c r="J432"/>
  <c r="BK375"/>
  <c r="J325"/>
  <c r="J226"/>
  <c r="BK585"/>
  <c r="J529"/>
  <c r="J502"/>
  <c r="BK449"/>
  <c r="BK406"/>
  <c r="BK630"/>
  <c r="BK586"/>
  <c r="J572"/>
  <c r="BK522"/>
  <c r="BK432"/>
  <c r="J341"/>
  <c r="J276"/>
  <c r="J179"/>
  <c i="4" r="J185"/>
  <c r="J202"/>
  <c r="J175"/>
  <c r="J139"/>
  <c r="BK216"/>
  <c r="BK196"/>
  <c r="J158"/>
  <c r="J234"/>
  <c r="J212"/>
  <c r="J196"/>
  <c r="BK174"/>
  <c r="J142"/>
  <c i="5" r="BK195"/>
  <c r="J182"/>
  <c r="BK168"/>
  <c r="BK142"/>
  <c r="J189"/>
  <c r="J174"/>
  <c r="BK145"/>
  <c r="BK163"/>
  <c r="J168"/>
  <c r="J151"/>
  <c r="J143"/>
  <c i="6" r="J147"/>
  <c r="J142"/>
  <c r="J178"/>
  <c i="7" r="BK147"/>
  <c r="J179"/>
  <c r="J160"/>
  <c r="BK158"/>
  <c i="8" r="BK208"/>
  <c r="J202"/>
  <c r="J156"/>
  <c r="BK197"/>
  <c r="J199"/>
  <c r="BK182"/>
  <c r="BK168"/>
  <c r="BK191"/>
  <c r="BK162"/>
  <c r="J169"/>
  <c r="J152"/>
  <c r="J186"/>
  <c r="J175"/>
  <c i="9" r="BK138"/>
  <c r="J137"/>
  <c i="2" r="J280"/>
  <c r="BK204"/>
  <c r="BK298"/>
  <c r="BK231"/>
  <c r="BK149"/>
  <c r="BK169"/>
  <c r="J283"/>
  <c r="BK233"/>
  <c r="J175"/>
  <c r="J151"/>
  <c r="J250"/>
  <c r="J178"/>
  <c r="BK291"/>
  <c r="BK237"/>
  <c r="J177"/>
  <c i="3" r="BK744"/>
  <c r="J653"/>
  <c r="J579"/>
  <c r="BK466"/>
  <c r="J228"/>
  <c r="BK763"/>
  <c r="BK735"/>
  <c r="J611"/>
  <c r="J580"/>
  <c r="BK266"/>
  <c r="J716"/>
  <c r="J568"/>
  <c r="BK368"/>
  <c r="BK170"/>
  <c r="J701"/>
  <c r="J669"/>
  <c r="BK653"/>
  <c r="J618"/>
  <c r="BK583"/>
  <c r="BK549"/>
  <c r="BK511"/>
  <c r="J449"/>
  <c r="J429"/>
  <c r="BK336"/>
  <c r="J212"/>
  <c r="BK185"/>
  <c r="BK604"/>
  <c r="BK569"/>
  <c r="J533"/>
  <c r="BK477"/>
  <c r="BK408"/>
  <c r="BK373"/>
  <c r="BK287"/>
  <c r="BK175"/>
  <c r="BK593"/>
  <c r="BK546"/>
  <c r="BK495"/>
  <c r="J434"/>
  <c r="BK320"/>
  <c r="J616"/>
  <c r="BK584"/>
  <c r="J552"/>
  <c r="BK493"/>
  <c r="BK391"/>
  <c r="BK325"/>
  <c r="BK271"/>
  <c r="J191"/>
  <c r="BK160"/>
  <c r="J593"/>
  <c r="J589"/>
  <c r="BK537"/>
  <c r="J483"/>
  <c r="BK372"/>
  <c r="J271"/>
  <c r="BK238"/>
  <c r="BK179"/>
  <c i="4" r="BK264"/>
  <c r="J261"/>
  <c r="J256"/>
  <c r="J252"/>
  <c r="J247"/>
  <c r="BK244"/>
  <c r="BK238"/>
  <c r="BK229"/>
  <c r="J220"/>
  <c r="BK203"/>
  <c r="BK184"/>
  <c r="J173"/>
  <c r="BK164"/>
  <c r="J150"/>
  <c r="BK145"/>
  <c r="BK261"/>
  <c r="BK259"/>
  <c r="J253"/>
  <c r="BK245"/>
  <c r="J235"/>
  <c r="J186"/>
  <c r="BK173"/>
  <c r="BK258"/>
  <c r="J238"/>
  <c r="BK221"/>
  <c r="BK252"/>
  <c r="J215"/>
  <c r="BK195"/>
  <c r="BK161"/>
  <c r="BK150"/>
  <c r="J229"/>
  <c r="J198"/>
  <c r="BK189"/>
  <c r="BK144"/>
  <c r="BK211"/>
  <c r="J178"/>
  <c r="BK157"/>
  <c r="J151"/>
  <c r="BK236"/>
  <c r="J224"/>
  <c r="J213"/>
  <c r="BK204"/>
  <c r="J193"/>
  <c r="BK182"/>
  <c r="BK154"/>
  <c r="BK141"/>
  <c r="J226"/>
  <c r="J211"/>
  <c r="J203"/>
  <c r="J184"/>
  <c r="J177"/>
  <c r="J164"/>
  <c r="BK140"/>
  <c i="5" r="J201"/>
  <c r="BK194"/>
  <c r="BK189"/>
  <c r="J180"/>
  <c r="BK171"/>
  <c r="BK162"/>
  <c r="BK141"/>
  <c r="J194"/>
  <c r="BK188"/>
  <c r="BK176"/>
  <c r="J167"/>
  <c r="J152"/>
  <c r="J171"/>
  <c r="BK185"/>
  <c r="BK155"/>
  <c r="BK148"/>
  <c r="BK150"/>
  <c r="J141"/>
  <c i="6" r="J176"/>
  <c r="BK173"/>
  <c r="BK159"/>
  <c r="J185"/>
  <c r="BK176"/>
  <c r="J166"/>
  <c r="J158"/>
  <c r="BK165"/>
  <c i="7" r="BK184"/>
  <c r="BK177"/>
  <c r="BK162"/>
  <c r="BK150"/>
  <c r="J182"/>
  <c r="J168"/>
  <c r="J155"/>
  <c r="J184"/>
  <c r="BK176"/>
  <c r="J166"/>
  <c r="BK155"/>
  <c r="J147"/>
  <c r="J151"/>
  <c i="8" r="BK207"/>
  <c r="J203"/>
  <c r="J197"/>
  <c r="BK199"/>
  <c r="J161"/>
  <c r="J185"/>
  <c r="BK180"/>
  <c r="J158"/>
  <c r="BK196"/>
  <c r="J191"/>
  <c r="BK164"/>
  <c r="BK156"/>
  <c r="J171"/>
  <c r="BK163"/>
  <c r="J148"/>
  <c i="2" r="BK177"/>
  <c r="J257"/>
  <c r="J300"/>
  <c r="BK240"/>
  <c r="BK208"/>
  <c r="J171"/>
  <c i="1" r="AS97"/>
  <c i="2" r="BK268"/>
  <c r="BK250"/>
  <c r="J198"/>
  <c r="BK283"/>
  <c r="J183"/>
  <c r="J277"/>
  <c r="J237"/>
  <c r="BK199"/>
  <c r="J309"/>
  <c r="BK277"/>
  <c r="BK225"/>
  <c r="J196"/>
  <c r="BK160"/>
  <c i="3" r="BK752"/>
  <c r="BK741"/>
  <c r="J726"/>
  <c r="J636"/>
  <c r="J578"/>
  <c r="J409"/>
  <c r="J246"/>
  <c r="BK159"/>
  <c r="J699"/>
  <c r="BK671"/>
  <c r="J668"/>
  <c r="J651"/>
  <c r="J628"/>
  <c r="BK596"/>
  <c r="BK572"/>
  <c r="BK529"/>
  <c r="BK504"/>
  <c r="J479"/>
  <c r="BK455"/>
  <c r="J439"/>
  <c r="BK430"/>
  <c r="BK377"/>
  <c r="J356"/>
  <c r="BK343"/>
  <c r="J250"/>
  <c r="BK222"/>
  <c r="J189"/>
  <c r="BK181"/>
  <c r="J165"/>
  <c r="BK619"/>
  <c r="BK599"/>
  <c r="J581"/>
  <c r="J549"/>
  <c r="BK527"/>
  <c r="J511"/>
  <c r="J462"/>
  <c r="BK425"/>
  <c r="J381"/>
  <c r="BK341"/>
  <c r="BK291"/>
  <c r="J238"/>
  <c r="J177"/>
  <c r="J621"/>
  <c r="BK579"/>
  <c r="J560"/>
  <c r="BK516"/>
  <c r="J493"/>
  <c r="J443"/>
  <c r="BK431"/>
  <c r="J374"/>
  <c r="BK353"/>
  <c r="BK621"/>
  <c r="BK588"/>
  <c r="J576"/>
  <c r="BK548"/>
  <c r="BK485"/>
  <c r="J436"/>
  <c r="BK385"/>
  <c r="J345"/>
  <c r="J296"/>
  <c r="J261"/>
  <c r="J230"/>
  <c r="BK188"/>
  <c i="4" r="BK176"/>
  <c r="BK193"/>
  <c r="J153"/>
  <c r="J225"/>
  <c r="J208"/>
  <c r="BK188"/>
  <c r="BK152"/>
  <c r="BK223"/>
  <c r="BK202"/>
  <c r="BK175"/>
  <c r="J155"/>
  <c i="5" r="BK200"/>
  <c r="J188"/>
  <c r="J179"/>
  <c r="J161"/>
  <c r="J195"/>
  <c r="BK186"/>
  <c r="BK170"/>
  <c r="J154"/>
  <c r="BK181"/>
  <c r="BK177"/>
  <c r="BK154"/>
  <c r="BK152"/>
  <c i="6" r="J191"/>
  <c r="J165"/>
  <c r="BK184"/>
  <c r="J168"/>
  <c r="BK190"/>
  <c r="BK183"/>
  <c r="J172"/>
  <c r="J192"/>
  <c r="BK186"/>
  <c r="BK170"/>
  <c r="BK160"/>
  <c r="BK156"/>
  <c r="BK145"/>
  <c r="J170"/>
  <c r="J153"/>
  <c r="BK179"/>
  <c i="7" r="J183"/>
  <c r="J174"/>
  <c r="J156"/>
  <c r="J173"/>
  <c r="BK166"/>
  <c r="BK190"/>
  <c r="BK172"/>
  <c r="J162"/>
  <c r="J143"/>
  <c r="BK143"/>
  <c i="8" r="J205"/>
  <c r="BK193"/>
  <c r="J194"/>
  <c r="J187"/>
  <c r="BK177"/>
  <c r="BK147"/>
  <c r="BK175"/>
  <c r="J145"/>
  <c r="J166"/>
  <c r="BK169"/>
  <c r="J181"/>
  <c i="9" r="J138"/>
  <c r="J134"/>
  <c i="2" r="J288"/>
  <c r="J240"/>
  <c r="BK151"/>
  <c r="J291"/>
  <c r="BK236"/>
  <c r="BK198"/>
  <c r="BK170"/>
  <c r="J231"/>
  <c r="J170"/>
  <c r="BK304"/>
  <c r="BK259"/>
  <c r="J232"/>
  <c r="BK178"/>
  <c r="BK303"/>
  <c r="J262"/>
  <c r="J149"/>
  <c r="J274"/>
  <c r="J206"/>
  <c r="BK314"/>
  <c r="BK252"/>
  <c r="J223"/>
  <c r="BK183"/>
  <c i="3" r="J757"/>
  <c r="J737"/>
  <c r="J662"/>
  <c r="J634"/>
  <c r="BK577"/>
  <c r="BK518"/>
  <c r="J427"/>
  <c r="BK226"/>
  <c r="J157"/>
  <c r="J765"/>
  <c r="J740"/>
  <c r="BK727"/>
  <c r="BK628"/>
  <c r="J588"/>
  <c r="BK533"/>
  <c r="BK306"/>
  <c r="J160"/>
  <c r="J664"/>
  <c r="J604"/>
  <c r="J424"/>
  <c r="BK347"/>
  <c r="BK191"/>
  <c r="BK701"/>
  <c r="J691"/>
  <c r="J671"/>
  <c r="J660"/>
  <c r="BK644"/>
  <c r="J630"/>
  <c r="BK592"/>
  <c r="BK578"/>
  <c r="BK550"/>
  <c r="BK525"/>
  <c r="BK491"/>
  <c r="J477"/>
  <c r="J451"/>
  <c r="J431"/>
  <c r="BK389"/>
  <c r="J353"/>
  <c r="BK330"/>
  <c r="BK236"/>
  <c r="J188"/>
  <c r="J170"/>
  <c r="BK632"/>
  <c r="BK603"/>
  <c r="BK589"/>
  <c r="J558"/>
  <c r="J537"/>
  <c r="BK520"/>
  <c r="BK483"/>
  <c r="J455"/>
  <c r="J389"/>
  <c r="BK370"/>
  <c r="J332"/>
  <c r="J315"/>
  <c r="J222"/>
  <c r="J173"/>
  <c r="BK616"/>
  <c r="BK576"/>
  <c r="BK523"/>
  <c r="J497"/>
  <c r="BK473"/>
  <c r="BK441"/>
  <c r="BK424"/>
  <c r="BK381"/>
  <c r="J311"/>
  <c r="BK624"/>
  <c r="J601"/>
  <c r="BK581"/>
  <c r="J566"/>
  <c r="J495"/>
  <c r="BK471"/>
  <c r="J447"/>
  <c r="J425"/>
  <c r="J349"/>
  <c r="J336"/>
  <c r="BK252"/>
  <c r="BK210"/>
  <c r="J182"/>
  <c r="BK153"/>
  <c r="J583"/>
  <c r="BK558"/>
  <c r="J531"/>
  <c r="BK475"/>
  <c r="BK409"/>
  <c r="J291"/>
  <c r="BK250"/>
  <c r="J159"/>
  <c i="4" r="J264"/>
  <c r="J258"/>
  <c r="BK253"/>
  <c r="BK248"/>
  <c r="BK241"/>
  <c r="BK231"/>
  <c r="J223"/>
  <c r="BK217"/>
  <c r="J200"/>
  <c r="BK177"/>
  <c r="J165"/>
  <c r="BK156"/>
  <c r="BK147"/>
  <c r="J263"/>
  <c r="BK260"/>
  <c r="BK256"/>
  <c r="BK247"/>
  <c r="J241"/>
  <c r="BK212"/>
  <c r="J197"/>
  <c r="BK180"/>
  <c r="BK162"/>
  <c r="BK239"/>
  <c r="BK224"/>
  <c r="J246"/>
  <c r="BK230"/>
  <c r="BK207"/>
  <c r="BK186"/>
  <c r="BK153"/>
  <c r="BK228"/>
  <c r="BK192"/>
  <c r="J170"/>
  <c r="BK232"/>
  <c r="J195"/>
  <c r="J182"/>
  <c r="J161"/>
  <c r="J146"/>
  <c r="J228"/>
  <c r="J217"/>
  <c r="BK209"/>
  <c r="BK198"/>
  <c r="J187"/>
  <c r="J163"/>
  <c r="J147"/>
  <c r="BK233"/>
  <c r="BK220"/>
  <c r="BK205"/>
  <c r="J199"/>
  <c r="J180"/>
  <c r="BK166"/>
  <c r="BK158"/>
  <c i="5" r="J202"/>
  <c r="BK193"/>
  <c r="J186"/>
  <c r="J178"/>
  <c r="J170"/>
  <c r="J157"/>
  <c r="J200"/>
  <c r="BK191"/>
  <c r="J183"/>
  <c r="BK169"/>
  <c r="BK158"/>
  <c r="BK151"/>
  <c r="BK172"/>
  <c r="J160"/>
  <c r="BK173"/>
  <c r="J153"/>
  <c r="J150"/>
  <c r="J142"/>
  <c r="J149"/>
  <c i="6" r="BK192"/>
  <c r="J177"/>
  <c r="BK162"/>
  <c r="J180"/>
  <c r="BK168"/>
  <c i="7" r="BK189"/>
  <c r="BK178"/>
  <c r="J171"/>
  <c r="BK159"/>
  <c r="J189"/>
  <c r="BK180"/>
  <c r="BK167"/>
  <c r="BK163"/>
  <c r="BK146"/>
  <c r="J177"/>
  <c r="J165"/>
  <c r="J159"/>
  <c r="BK168"/>
  <c r="BK148"/>
  <c i="8" r="BK205"/>
  <c r="J201"/>
  <c r="BK194"/>
  <c r="BK204"/>
  <c r="BK190"/>
  <c r="J196"/>
  <c r="BK183"/>
  <c r="BK171"/>
  <c r="J150"/>
  <c r="BK192"/>
  <c r="BK188"/>
  <c r="J163"/>
  <c r="BK150"/>
  <c r="J176"/>
  <c r="J162"/>
  <c r="BK158"/>
  <c r="BK149"/>
  <c r="J182"/>
  <c r="J172"/>
  <c i="9" r="J132"/>
  <c i="2" r="J225"/>
  <c r="J205"/>
  <c r="J146"/>
  <c r="J259"/>
  <c r="J233"/>
  <c r="J172"/>
  <c r="J160"/>
  <c r="J219"/>
  <c r="J168"/>
  <c r="BK286"/>
  <c r="BK257"/>
  <c r="J208"/>
  <c r="BK146"/>
  <c r="J314"/>
  <c r="J246"/>
  <c r="J204"/>
  <c r="J169"/>
  <c r="BK262"/>
  <c r="J214"/>
  <c r="BK175"/>
  <c i="3" r="J763"/>
  <c r="BK740"/>
  <c r="BK708"/>
  <c r="BK601"/>
  <c r="J551"/>
  <c r="J506"/>
  <c r="BK374"/>
  <c r="BK212"/>
  <c r="J767"/>
  <c r="BK742"/>
  <c r="BK737"/>
  <c r="J642"/>
  <c r="J599"/>
  <c r="J539"/>
  <c r="BK459"/>
  <c r="J236"/>
  <c r="BK157"/>
  <c r="BK615"/>
  <c r="BK566"/>
  <c r="BK423"/>
  <c r="BK349"/>
  <c r="J195"/>
  <c r="J708"/>
  <c r="BK699"/>
  <c r="BK673"/>
  <c r="BK668"/>
  <c r="BK662"/>
  <c r="BK646"/>
  <c r="BK642"/>
  <c r="BK626"/>
  <c r="J585"/>
  <c r="J556"/>
  <c r="BK531"/>
  <c r="BK506"/>
  <c r="J489"/>
  <c r="J473"/>
  <c r="J471"/>
  <c r="J445"/>
  <c r="BK405"/>
  <c r="J367"/>
  <c r="J320"/>
  <c r="J266"/>
  <c r="J210"/>
  <c r="BK638"/>
  <c r="J615"/>
  <c r="J569"/>
  <c r="J525"/>
  <c r="BK500"/>
  <c r="BK470"/>
  <c r="BK436"/>
  <c r="J393"/>
  <c r="BK356"/>
  <c r="BK296"/>
  <c r="BK618"/>
  <c r="J590"/>
  <c r="J574"/>
  <c r="J550"/>
  <c r="J494"/>
  <c r="BK429"/>
  <c r="J369"/>
  <c r="J301"/>
  <c r="J232"/>
  <c r="BK189"/>
  <c r="J172"/>
  <c r="BK591"/>
  <c r="J584"/>
  <c r="BK560"/>
  <c r="J535"/>
  <c r="BK487"/>
  <c r="J459"/>
  <c r="J253"/>
  <c r="BK196"/>
  <c r="BK172"/>
  <c i="4" r="BK263"/>
  <c r="J259"/>
  <c r="J255"/>
  <c r="BK249"/>
  <c r="J245"/>
  <c r="J239"/>
  <c r="BK234"/>
  <c r="J221"/>
  <c r="J216"/>
  <c r="J188"/>
  <c r="J166"/>
  <c r="BK159"/>
  <c r="BK151"/>
  <c r="BK139"/>
  <c r="BK262"/>
  <c r="J257"/>
  <c r="BK254"/>
  <c r="J249"/>
  <c r="BK237"/>
  <c r="J209"/>
  <c r="J181"/>
  <c r="BK172"/>
  <c r="J242"/>
  <c r="BK225"/>
  <c r="J254"/>
  <c r="J243"/>
  <c r="J214"/>
  <c r="BK206"/>
  <c r="BK160"/>
  <c r="J244"/>
  <c r="BK214"/>
  <c r="BK178"/>
  <c r="BK142"/>
  <c r="BK208"/>
  <c r="BK181"/>
  <c r="BK168"/>
  <c r="J160"/>
  <c i="5" r="BK201"/>
  <c r="J196"/>
  <c r="J190"/>
  <c r="J184"/>
  <c r="J176"/>
  <c r="J169"/>
  <c r="J148"/>
  <c r="J193"/>
  <c r="BK179"/>
  <c r="J175"/>
  <c r="BK161"/>
  <c r="J147"/>
  <c r="BK183"/>
  <c r="BK182"/>
  <c r="J162"/>
  <c r="BK149"/>
  <c r="J156"/>
  <c r="J144"/>
  <c i="6" r="J175"/>
  <c r="BK178"/>
  <c r="J161"/>
  <c r="BK187"/>
  <c r="BK150"/>
  <c r="J193"/>
  <c r="J187"/>
  <c r="BK182"/>
  <c r="BK180"/>
  <c r="BK148"/>
  <c r="BK191"/>
  <c r="BK188"/>
  <c r="J183"/>
  <c r="BK171"/>
  <c r="J169"/>
  <c r="J162"/>
  <c r="J159"/>
  <c r="J157"/>
  <c r="BK152"/>
  <c r="J179"/>
  <c r="BK177"/>
  <c r="BK169"/>
  <c r="J156"/>
  <c r="J152"/>
  <c r="J184"/>
  <c r="BK153"/>
  <c i="7" r="J190"/>
  <c r="J180"/>
  <c r="J176"/>
  <c r="J164"/>
  <c r="BK151"/>
  <c r="J187"/>
  <c r="BK171"/>
  <c r="BK164"/>
  <c r="J150"/>
  <c r="J186"/>
  <c r="J178"/>
  <c r="J170"/>
  <c r="BK161"/>
  <c r="J148"/>
  <c r="J146"/>
  <c i="8" r="J208"/>
  <c r="J204"/>
  <c r="BK198"/>
  <c r="BK170"/>
  <c r="BK202"/>
  <c r="J198"/>
  <c r="J184"/>
  <c r="BK172"/>
  <c r="BK152"/>
  <c r="BK176"/>
  <c r="J160"/>
  <c r="J177"/>
  <c r="J167"/>
  <c r="BK160"/>
  <c r="J164"/>
  <c r="BK184"/>
  <c r="BK179"/>
  <c i="9" r="BK141"/>
  <c r="BK137"/>
  <c r="BK136"/>
  <c i="2" r="BK289"/>
  <c r="BK194"/>
  <c r="J286"/>
  <c r="J190"/>
  <c r="BK292"/>
  <c r="BK309"/>
  <c r="J234"/>
  <c r="J200"/>
  <c r="J276"/>
  <c r="J252"/>
  <c r="BK171"/>
  <c r="J268"/>
  <c r="J199"/>
  <c i="3" r="BK769"/>
  <c r="J735"/>
  <c r="BK651"/>
  <c r="J526"/>
  <c r="BK451"/>
  <c r="BK167"/>
  <c r="J752"/>
  <c r="BK716"/>
  <c r="J544"/>
  <c r="J187"/>
  <c r="J666"/>
  <c r="J527"/>
  <c r="BK367"/>
  <c r="J703"/>
  <c r="J682"/>
  <c r="BK659"/>
  <c r="J638"/>
  <c r="BK587"/>
  <c r="BK551"/>
  <c r="BK513"/>
  <c r="J485"/>
  <c r="BK443"/>
  <c r="J376"/>
  <c r="BK332"/>
  <c r="J196"/>
  <c r="BK173"/>
  <c r="J623"/>
  <c r="J592"/>
  <c r="J548"/>
  <c r="J508"/>
  <c r="J466"/>
  <c r="BK393"/>
  <c r="J347"/>
  <c r="BK311"/>
  <c r="BK232"/>
  <c r="BK595"/>
  <c r="BK552"/>
  <c r="J513"/>
  <c r="J457"/>
  <c r="J418"/>
  <c r="BK636"/>
  <c r="J591"/>
  <c r="J553"/>
  <c r="J468"/>
  <c r="BK376"/>
  <c r="J306"/>
  <c r="BK228"/>
  <c r="BK177"/>
  <c i="4" r="J169"/>
  <c r="J236"/>
  <c r="J172"/>
  <c r="J230"/>
  <c r="BK197"/>
  <c r="J159"/>
  <c r="BK194"/>
  <c r="BK171"/>
  <c r="J140"/>
  <c r="BK210"/>
  <c r="J192"/>
  <c r="J174"/>
  <c r="BK143"/>
  <c r="J218"/>
  <c r="BK200"/>
  <c r="BK165"/>
  <c r="J152"/>
  <c i="5" r="J199"/>
  <c r="J185"/>
  <c r="BK174"/>
  <c r="J158"/>
  <c r="BK190"/>
  <c r="BK178"/>
  <c r="BK157"/>
  <c r="BK184"/>
  <c r="BK156"/>
  <c r="BK164"/>
  <c r="BK140"/>
  <c i="6" r="J186"/>
  <c r="J188"/>
  <c r="J171"/>
  <c r="BK157"/>
  <c r="J149"/>
  <c r="BK185"/>
  <c r="BK181"/>
  <c r="BK142"/>
  <c r="J190"/>
  <c r="J173"/>
  <c r="BK163"/>
  <c r="BK158"/>
  <c r="J150"/>
  <c r="BK172"/>
  <c r="J163"/>
  <c r="BK147"/>
  <c r="J160"/>
  <c i="7" r="BK187"/>
  <c r="J172"/>
  <c r="J154"/>
  <c r="BK170"/>
  <c r="J158"/>
  <c r="BK182"/>
  <c r="J167"/>
  <c r="J145"/>
  <c i="8" r="BK209"/>
  <c r="BK200"/>
  <c r="BK165"/>
  <c r="J188"/>
  <c r="BK186"/>
  <c r="BK178"/>
  <c r="BK157"/>
  <c r="J147"/>
  <c r="J170"/>
  <c r="J180"/>
  <c r="BK159"/>
  <c r="BK148"/>
  <c r="J178"/>
  <c i="9" r="J139"/>
  <c i="2" r="BK274"/>
  <c r="J242"/>
  <c r="BK190"/>
  <c r="J296"/>
  <c r="BK234"/>
  <c r="J179"/>
  <c r="BK168"/>
  <c r="BK245"/>
  <c r="BK196"/>
  <c r="BK288"/>
  <c r="BK248"/>
  <c r="BK205"/>
  <c r="J316"/>
  <c r="BK246"/>
  <c r="J304"/>
  <c r="BK219"/>
  <c r="BK181"/>
  <c r="BK280"/>
  <c r="J236"/>
  <c r="BK179"/>
  <c i="3" r="BK776"/>
  <c r="J727"/>
  <c r="J613"/>
  <c r="BK535"/>
  <c r="BK462"/>
  <c r="BK351"/>
  <c r="J776"/>
  <c r="BK757"/>
  <c r="BK738"/>
  <c r="J718"/>
  <c r="BK609"/>
  <c r="BK594"/>
  <c r="J491"/>
  <c r="BK261"/>
  <c r="J181"/>
  <c r="BK660"/>
  <c r="J609"/>
  <c r="J391"/>
  <c r="J199"/>
  <c r="BK726"/>
  <c r="BK691"/>
  <c r="BK669"/>
  <c r="BK666"/>
  <c r="BK654"/>
  <c r="J640"/>
  <c r="BK611"/>
  <c r="J554"/>
  <c r="J518"/>
  <c r="BK497"/>
  <c r="J481"/>
  <c r="BK457"/>
  <c r="BK434"/>
  <c r="BK418"/>
  <c r="J372"/>
  <c r="BK345"/>
  <c r="BK241"/>
  <c r="BK195"/>
  <c r="J175"/>
  <c r="J167"/>
  <c r="J624"/>
  <c r="J596"/>
  <c r="BK574"/>
  <c r="BK553"/>
  <c r="J523"/>
  <c r="BK502"/>
  <c r="J430"/>
  <c r="J385"/>
  <c r="BK331"/>
  <c r="BK276"/>
  <c r="BK199"/>
  <c r="J626"/>
  <c r="J577"/>
  <c r="BK539"/>
  <c r="BK508"/>
  <c r="BK489"/>
  <c r="BK445"/>
  <c r="BK427"/>
  <c r="J370"/>
  <c r="BK301"/>
  <c r="BK623"/>
  <c r="BK597"/>
  <c r="J582"/>
  <c r="BK554"/>
  <c r="J500"/>
  <c r="BK479"/>
  <c r="BK439"/>
  <c r="J377"/>
  <c r="J343"/>
  <c r="J287"/>
  <c r="BK245"/>
  <c r="BK155"/>
  <c r="J619"/>
  <c r="BK590"/>
  <c r="BK582"/>
  <c r="BK556"/>
  <c r="J522"/>
  <c r="BK468"/>
  <c r="J371"/>
  <c r="J252"/>
  <c r="BK182"/>
  <c r="J155"/>
  <c i="4" r="J262"/>
  <c r="BK257"/>
  <c r="J250"/>
  <c r="BK246"/>
  <c r="BK242"/>
  <c r="J237"/>
  <c r="BK227"/>
  <c r="BK218"/>
  <c r="J189"/>
  <c r="J179"/>
  <c r="J157"/>
  <c r="J154"/>
  <c r="BK146"/>
  <c r="J260"/>
  <c r="BK255"/>
  <c r="BK250"/>
  <c r="BK243"/>
  <c r="J231"/>
  <c r="BK201"/>
  <c r="BK149"/>
  <c r="J227"/>
  <c r="BK179"/>
  <c r="J248"/>
  <c r="BK235"/>
  <c r="BK213"/>
  <c r="J194"/>
  <c r="J156"/>
  <c r="J233"/>
  <c r="J210"/>
  <c r="J190"/>
  <c r="J143"/>
  <c r="J207"/>
  <c r="BK185"/>
  <c r="BK163"/>
  <c r="BK155"/>
  <c r="BK226"/>
  <c r="BK215"/>
  <c r="BK199"/>
  <c r="BK190"/>
  <c r="J168"/>
  <c r="J144"/>
  <c r="J232"/>
  <c r="J206"/>
  <c r="J201"/>
  <c r="BK183"/>
  <c r="J171"/>
  <c r="J162"/>
  <c i="5" r="BK202"/>
  <c r="J198"/>
  <c r="J191"/>
  <c r="J181"/>
  <c r="J173"/>
  <c r="BK167"/>
  <c r="J155"/>
  <c r="BK196"/>
  <c r="BK187"/>
  <c r="J177"/>
  <c r="BK166"/>
  <c r="BK153"/>
  <c r="BK138"/>
  <c r="J166"/>
  <c r="J172"/>
  <c r="BK147"/>
  <c r="BK144"/>
  <c r="J146"/>
  <c r="J140"/>
  <c i="6" r="J148"/>
  <c r="BK164"/>
  <c r="BK193"/>
  <c r="J182"/>
  <c r="BK175"/>
  <c r="BK161"/>
  <c r="J164"/>
  <c r="BK166"/>
  <c i="7" r="J188"/>
  <c r="BK179"/>
  <c r="BK173"/>
  <c r="BK160"/>
  <c r="BK145"/>
  <c r="BK186"/>
  <c r="J169"/>
  <c r="BK165"/>
  <c r="BK157"/>
  <c r="BK140"/>
  <c r="BK183"/>
  <c r="BK169"/>
  <c r="J163"/>
  <c r="BK154"/>
  <c r="J140"/>
  <c i="8" r="J209"/>
  <c r="BK203"/>
  <c r="J195"/>
  <c r="BK153"/>
  <c r="BK195"/>
  <c r="J153"/>
  <c r="BK187"/>
  <c r="BK181"/>
  <c r="BK167"/>
  <c r="BK142"/>
  <c r="J190"/>
  <c r="BK166"/>
  <c r="J159"/>
  <c r="J192"/>
  <c r="J168"/>
  <c r="BK161"/>
  <c r="J157"/>
  <c r="J183"/>
  <c r="J173"/>
  <c i="9" r="BK139"/>
  <c r="BK134"/>
  <c r="BK132"/>
  <c i="2" l="1" r="P230"/>
  <c r="BK244"/>
  <c r="J244"/>
  <c r="J104"/>
  <c r="T261"/>
  <c r="T279"/>
  <c r="P308"/>
  <c i="3" r="T152"/>
  <c r="P162"/>
  <c r="BK169"/>
  <c r="J169"/>
  <c r="J100"/>
  <c r="BK198"/>
  <c r="J198"/>
  <c r="J101"/>
  <c r="R355"/>
  <c r="P480"/>
  <c r="BK499"/>
  <c r="J499"/>
  <c r="J109"/>
  <c r="T510"/>
  <c r="T517"/>
  <c r="T563"/>
  <c r="T598"/>
  <c r="T645"/>
  <c r="P743"/>
  <c i="4" r="BK167"/>
  <c r="J167"/>
  <c r="J101"/>
  <c r="BK222"/>
  <c r="J222"/>
  <c r="J103"/>
  <c r="T251"/>
  <c i="5" r="T139"/>
  <c r="T136"/>
  <c r="P159"/>
  <c r="T192"/>
  <c i="6" r="R146"/>
  <c r="R140"/>
  <c r="BK167"/>
  <c r="J167"/>
  <c r="J105"/>
  <c r="P189"/>
  <c i="7" r="P153"/>
  <c i="2" r="R167"/>
  <c r="R254"/>
  <c r="BK279"/>
  <c r="J279"/>
  <c r="J108"/>
  <c r="R308"/>
  <c i="3" r="T237"/>
  <c r="T438"/>
  <c r="R499"/>
  <c r="T532"/>
  <c r="T555"/>
  <c r="P598"/>
  <c r="P645"/>
  <c r="R743"/>
  <c i="4" r="T138"/>
  <c r="R191"/>
  <c r="P240"/>
  <c i="5" r="P139"/>
  <c r="T159"/>
  <c r="R197"/>
  <c i="6" r="T174"/>
  <c i="7" r="T153"/>
  <c i="2" r="R230"/>
  <c r="BK261"/>
  <c r="J261"/>
  <c r="J107"/>
  <c r="T285"/>
  <c r="P302"/>
  <c i="3" r="P152"/>
  <c r="T162"/>
  <c r="P169"/>
  <c r="T198"/>
  <c r="T355"/>
  <c r="BK480"/>
  <c r="J480"/>
  <c r="J107"/>
  <c r="BK492"/>
  <c r="J492"/>
  <c r="J108"/>
  <c r="BK510"/>
  <c r="J510"/>
  <c r="J110"/>
  <c r="BK517"/>
  <c r="J517"/>
  <c r="J111"/>
  <c r="R563"/>
  <c r="R612"/>
  <c r="R672"/>
  <c r="T736"/>
  <c i="4" r="BK148"/>
  <c r="J148"/>
  <c r="J100"/>
  <c r="R167"/>
  <c r="P222"/>
  <c r="BK251"/>
  <c r="J251"/>
  <c r="J105"/>
  <c i="5" r="BK139"/>
  <c r="J139"/>
  <c r="J100"/>
  <c r="R165"/>
  <c r="T197"/>
  <c i="6" r="BK155"/>
  <c r="R174"/>
  <c r="BK189"/>
  <c r="J189"/>
  <c r="J107"/>
  <c i="7" r="BK153"/>
  <c r="J153"/>
  <c r="J104"/>
  <c r="P181"/>
  <c i="2" r="T167"/>
  <c r="T144"/>
  <c r="T143"/>
  <c r="T244"/>
  <c r="T238"/>
  <c r="T254"/>
  <c r="BK285"/>
  <c r="J285"/>
  <c r="J109"/>
  <c r="BK308"/>
  <c r="J308"/>
  <c r="J112"/>
  <c i="3" r="BK152"/>
  <c r="J152"/>
  <c r="J98"/>
  <c r="R162"/>
  <c r="T169"/>
  <c r="P198"/>
  <c r="P355"/>
  <c r="R480"/>
  <c r="P499"/>
  <c r="R510"/>
  <c r="R517"/>
  <c r="BK563"/>
  <c r="J563"/>
  <c r="J114"/>
  <c r="P612"/>
  <c r="R645"/>
  <c r="BK743"/>
  <c r="J743"/>
  <c r="J120"/>
  <c i="4" r="R138"/>
  <c r="BK191"/>
  <c r="J191"/>
  <c r="J102"/>
  <c r="BK240"/>
  <c r="J240"/>
  <c r="J104"/>
  <c i="5" r="BK159"/>
  <c r="J159"/>
  <c r="J101"/>
  <c r="BK192"/>
  <c r="J192"/>
  <c r="J103"/>
  <c i="6" r="T146"/>
  <c r="T140"/>
  <c r="T139"/>
  <c r="R167"/>
  <c i="7" r="BK144"/>
  <c r="J144"/>
  <c r="J102"/>
  <c r="R181"/>
  <c i="8" r="R146"/>
  <c r="R140"/>
  <c i="2" r="T230"/>
  <c r="R244"/>
  <c r="R238"/>
  <c r="R261"/>
  <c r="P279"/>
  <c r="R302"/>
  <c i="3" r="R152"/>
  <c r="BK162"/>
  <c r="J162"/>
  <c r="J99"/>
  <c r="R169"/>
  <c r="R198"/>
  <c r="BK355"/>
  <c r="J355"/>
  <c r="J103"/>
  <c r="T480"/>
  <c r="T492"/>
  <c r="P510"/>
  <c r="P517"/>
  <c r="P563"/>
  <c r="T612"/>
  <c r="T672"/>
  <c r="BK736"/>
  <c r="J736"/>
  <c r="J119"/>
  <c i="4" r="BK138"/>
  <c r="J138"/>
  <c r="J99"/>
  <c r="T148"/>
  <c r="T191"/>
  <c r="T240"/>
  <c i="5" r="BK165"/>
  <c r="J165"/>
  <c r="J102"/>
  <c r="P192"/>
  <c i="6" r="P155"/>
  <c r="P174"/>
  <c i="7" r="P144"/>
  <c r="P138"/>
  <c r="BK181"/>
  <c r="J181"/>
  <c r="J105"/>
  <c i="8" r="P146"/>
  <c r="P140"/>
  <c r="P139"/>
  <c i="1" r="AU102"/>
  <c i="8" r="R189"/>
  <c i="2" r="BK167"/>
  <c r="J167"/>
  <c r="J99"/>
  <c r="P261"/>
  <c r="R279"/>
  <c r="BK302"/>
  <c r="J302"/>
  <c r="J111"/>
  <c i="3" r="R237"/>
  <c r="P438"/>
  <c r="R492"/>
  <c r="P532"/>
  <c r="P555"/>
  <c r="BK598"/>
  <c r="J598"/>
  <c r="J115"/>
  <c r="BK645"/>
  <c r="J645"/>
  <c r="J117"/>
  <c r="T743"/>
  <c i="4" r="P138"/>
  <c r="P191"/>
  <c r="R240"/>
  <c i="5" r="R139"/>
  <c r="R136"/>
  <c r="R159"/>
  <c r="BK197"/>
  <c r="J197"/>
  <c r="J104"/>
  <c i="6" r="P146"/>
  <c r="P140"/>
  <c r="P167"/>
  <c i="7" r="R144"/>
  <c r="R138"/>
  <c i="8" r="BK146"/>
  <c r="J146"/>
  <c r="J102"/>
  <c r="R174"/>
  <c i="2" r="BK230"/>
  <c r="J230"/>
  <c r="J100"/>
  <c r="BK254"/>
  <c r="J254"/>
  <c r="J106"/>
  <c r="P285"/>
  <c r="T302"/>
  <c i="3" r="P237"/>
  <c r="R438"/>
  <c r="T499"/>
  <c r="R532"/>
  <c r="R555"/>
  <c r="R598"/>
  <c r="BK672"/>
  <c r="J672"/>
  <c r="J118"/>
  <c r="P736"/>
  <c i="4" r="R148"/>
  <c r="P167"/>
  <c r="R222"/>
  <c r="R251"/>
  <c i="5" r="T165"/>
  <c r="P197"/>
  <c i="6" r="BK146"/>
  <c r="J146"/>
  <c r="J102"/>
  <c r="T155"/>
  <c r="T154"/>
  <c r="T167"/>
  <c r="T189"/>
  <c i="7" r="T144"/>
  <c r="T138"/>
  <c r="T181"/>
  <c i="8" r="T146"/>
  <c r="T140"/>
  <c r="P155"/>
  <c r="P154"/>
  <c r="T155"/>
  <c r="P174"/>
  <c r="T174"/>
  <c r="P189"/>
  <c r="BK206"/>
  <c r="J206"/>
  <c r="J107"/>
  <c r="P206"/>
  <c r="T206"/>
  <c i="9" r="P135"/>
  <c r="P131"/>
  <c r="P130"/>
  <c i="1" r="AU103"/>
  <c i="9" r="T135"/>
  <c r="T131"/>
  <c r="T130"/>
  <c i="2" r="P167"/>
  <c r="P144"/>
  <c r="P244"/>
  <c r="P238"/>
  <c r="P254"/>
  <c r="R285"/>
  <c r="T308"/>
  <c i="3" r="BK237"/>
  <c r="J237"/>
  <c r="J102"/>
  <c r="BK438"/>
  <c r="J438"/>
  <c r="J106"/>
  <c r="P492"/>
  <c r="BK532"/>
  <c r="J532"/>
  <c r="J112"/>
  <c r="BK555"/>
  <c r="J555"/>
  <c r="J113"/>
  <c r="BK612"/>
  <c r="J612"/>
  <c r="J116"/>
  <c r="P672"/>
  <c r="R736"/>
  <c i="4" r="P148"/>
  <c r="T167"/>
  <c r="T222"/>
  <c r="P251"/>
  <c i="5" r="P165"/>
  <c r="R192"/>
  <c i="6" r="R155"/>
  <c r="R154"/>
  <c r="BK174"/>
  <c r="J174"/>
  <c r="J106"/>
  <c r="R189"/>
  <c i="7" r="R153"/>
  <c r="R152"/>
  <c i="8" r="BK155"/>
  <c r="BK154"/>
  <c r="R155"/>
  <c r="R154"/>
  <c r="BK174"/>
  <c r="J174"/>
  <c r="J105"/>
  <c r="BK189"/>
  <c r="J189"/>
  <c r="J106"/>
  <c r="T189"/>
  <c r="R206"/>
  <c i="9" r="BK135"/>
  <c r="J135"/>
  <c r="J99"/>
  <c r="R135"/>
  <c r="R131"/>
  <c r="R130"/>
  <c i="2" r="BK239"/>
  <c r="J239"/>
  <c r="J102"/>
  <c r="BK241"/>
  <c r="J241"/>
  <c r="J103"/>
  <c r="BK251"/>
  <c r="J251"/>
  <c r="J105"/>
  <c r="BK315"/>
  <c r="J315"/>
  <c r="J113"/>
  <c r="BK299"/>
  <c r="J299"/>
  <c r="J110"/>
  <c i="3" r="BK435"/>
  <c r="J435"/>
  <c r="J104"/>
  <c i="7" r="BK142"/>
  <c r="J142"/>
  <c r="J101"/>
  <c i="2" r="BK145"/>
  <c r="J145"/>
  <c r="J98"/>
  <c i="6" r="BK141"/>
  <c r="J141"/>
  <c r="J100"/>
  <c i="7" r="BK139"/>
  <c r="J139"/>
  <c r="J100"/>
  <c i="8" r="BK144"/>
  <c r="J144"/>
  <c r="J101"/>
  <c i="5" r="BK137"/>
  <c r="J137"/>
  <c r="J99"/>
  <c i="6" r="BK144"/>
  <c r="J144"/>
  <c r="J101"/>
  <c i="8" r="BK141"/>
  <c r="J141"/>
  <c r="J100"/>
  <c i="9" r="BK133"/>
  <c r="J133"/>
  <c r="J98"/>
  <c r="BK140"/>
  <c r="J140"/>
  <c r="J100"/>
  <c i="8" r="J154"/>
  <c r="J103"/>
  <c r="J155"/>
  <c r="J104"/>
  <c i="9" r="E85"/>
  <c r="J89"/>
  <c r="F91"/>
  <c r="J92"/>
  <c r="F127"/>
  <c r="BE132"/>
  <c r="BE136"/>
  <c r="BE138"/>
  <c r="J91"/>
  <c r="BE134"/>
  <c r="BE137"/>
  <c r="BE139"/>
  <c r="BE141"/>
  <c i="7" r="BK138"/>
  <c r="J138"/>
  <c r="J99"/>
  <c i="8" r="BE181"/>
  <c r="BE183"/>
  <c r="BE184"/>
  <c r="BE185"/>
  <c r="BE186"/>
  <c r="BE187"/>
  <c r="BE166"/>
  <c r="BE170"/>
  <c r="BE188"/>
  <c r="F94"/>
  <c r="J133"/>
  <c r="BE153"/>
  <c r="BE168"/>
  <c r="BE178"/>
  <c r="E127"/>
  <c r="BE142"/>
  <c r="BE147"/>
  <c r="BE152"/>
  <c r="BE158"/>
  <c r="BE161"/>
  <c r="BE169"/>
  <c r="BE171"/>
  <c r="BE172"/>
  <c r="BE176"/>
  <c r="BE177"/>
  <c r="BE180"/>
  <c r="BE192"/>
  <c r="BE194"/>
  <c i="7" r="BK152"/>
  <c r="J152"/>
  <c r="J103"/>
  <c i="8" r="BE157"/>
  <c r="BE160"/>
  <c r="BE145"/>
  <c r="BE149"/>
  <c r="BE156"/>
  <c r="BE165"/>
  <c r="BE173"/>
  <c r="BE175"/>
  <c r="BE179"/>
  <c r="BE182"/>
  <c r="BE190"/>
  <c r="BE195"/>
  <c r="BE198"/>
  <c r="BE202"/>
  <c r="BE150"/>
  <c r="BE159"/>
  <c r="BE164"/>
  <c r="BE200"/>
  <c r="BE203"/>
  <c r="BE148"/>
  <c r="BE162"/>
  <c r="BE163"/>
  <c r="BE167"/>
  <c r="BE191"/>
  <c r="BE193"/>
  <c r="BE196"/>
  <c r="BE197"/>
  <c r="BE199"/>
  <c r="BE201"/>
  <c r="BE204"/>
  <c r="BE205"/>
  <c r="BE207"/>
  <c r="BE208"/>
  <c r="BE209"/>
  <c i="6" r="J155"/>
  <c r="J104"/>
  <c i="7" r="F94"/>
  <c r="J91"/>
  <c r="BE143"/>
  <c r="BE140"/>
  <c r="BE145"/>
  <c r="BE146"/>
  <c r="BE163"/>
  <c r="E85"/>
  <c r="BE150"/>
  <c r="BE164"/>
  <c r="BE158"/>
  <c r="BE162"/>
  <c r="BE148"/>
  <c r="BE155"/>
  <c r="BE156"/>
  <c r="BE168"/>
  <c r="BE170"/>
  <c r="BE171"/>
  <c r="BE173"/>
  <c r="BE176"/>
  <c r="BE178"/>
  <c r="BE179"/>
  <c r="BE180"/>
  <c r="BE182"/>
  <c r="BE184"/>
  <c r="BE186"/>
  <c r="BE189"/>
  <c r="BE151"/>
  <c r="BE159"/>
  <c r="BE161"/>
  <c r="BE172"/>
  <c r="BE174"/>
  <c r="BE177"/>
  <c r="BE183"/>
  <c r="BE187"/>
  <c r="BE147"/>
  <c r="BE154"/>
  <c r="BE157"/>
  <c r="BE160"/>
  <c r="BE165"/>
  <c r="BE166"/>
  <c r="BE167"/>
  <c r="BE169"/>
  <c r="BE188"/>
  <c r="BE190"/>
  <c i="6" r="BE169"/>
  <c r="BE191"/>
  <c r="E127"/>
  <c r="F136"/>
  <c r="BE148"/>
  <c r="BE157"/>
  <c r="BE166"/>
  <c r="BE172"/>
  <c r="BE177"/>
  <c r="BE150"/>
  <c r="BE162"/>
  <c r="BE171"/>
  <c r="BE175"/>
  <c r="BE183"/>
  <c i="5" r="BK136"/>
  <c r="J136"/>
  <c r="J98"/>
  <c r="J32"/>
  <c i="6" r="BE142"/>
  <c r="BE145"/>
  <c r="BE149"/>
  <c r="BE153"/>
  <c r="BE160"/>
  <c r="BE161"/>
  <c r="BE168"/>
  <c r="BE176"/>
  <c r="BE178"/>
  <c r="BE179"/>
  <c r="BE181"/>
  <c r="BE187"/>
  <c r="BE192"/>
  <c r="BE147"/>
  <c r="BE156"/>
  <c r="BE158"/>
  <c r="BE159"/>
  <c r="BE164"/>
  <c r="BE165"/>
  <c r="BE180"/>
  <c r="BE186"/>
  <c r="BE152"/>
  <c r="BE163"/>
  <c r="BE170"/>
  <c r="BE182"/>
  <c r="BE185"/>
  <c r="J91"/>
  <c r="BE173"/>
  <c r="BE184"/>
  <c r="BE188"/>
  <c r="BE190"/>
  <c r="BE193"/>
  <c i="4" r="BK137"/>
  <c r="J137"/>
  <c r="J98"/>
  <c r="J32"/>
  <c i="5" r="E85"/>
  <c r="F93"/>
  <c r="F94"/>
  <c r="BE149"/>
  <c r="BE153"/>
  <c r="J93"/>
  <c r="J133"/>
  <c r="BE146"/>
  <c r="BE147"/>
  <c r="BE141"/>
  <c r="BE150"/>
  <c r="BE172"/>
  <c r="BE174"/>
  <c r="BE145"/>
  <c r="BE180"/>
  <c r="BE142"/>
  <c r="BE148"/>
  <c r="BE151"/>
  <c r="BE158"/>
  <c r="BE163"/>
  <c r="BE162"/>
  <c r="BE167"/>
  <c r="BE169"/>
  <c r="BE175"/>
  <c r="J130"/>
  <c r="BE144"/>
  <c r="BE155"/>
  <c r="BE161"/>
  <c r="BE164"/>
  <c r="BE173"/>
  <c r="BE179"/>
  <c r="BE182"/>
  <c r="BE184"/>
  <c r="BE187"/>
  <c r="BE189"/>
  <c r="BE190"/>
  <c r="BE194"/>
  <c r="BE195"/>
  <c r="BE196"/>
  <c r="BE198"/>
  <c r="BE200"/>
  <c r="BE201"/>
  <c r="BE138"/>
  <c r="BE140"/>
  <c r="BE143"/>
  <c r="BE152"/>
  <c r="BE154"/>
  <c r="BE156"/>
  <c r="BE157"/>
  <c r="BE160"/>
  <c r="BE166"/>
  <c r="BE168"/>
  <c r="BE170"/>
  <c r="BE171"/>
  <c r="BE176"/>
  <c r="BE177"/>
  <c r="BE178"/>
  <c r="BE181"/>
  <c r="BE183"/>
  <c r="BE185"/>
  <c r="BE186"/>
  <c r="BE188"/>
  <c r="BE191"/>
  <c r="BE193"/>
  <c r="BE199"/>
  <c r="BE202"/>
  <c i="4" r="F94"/>
  <c r="J133"/>
  <c r="BE159"/>
  <c r="BE178"/>
  <c r="BE182"/>
  <c r="BE192"/>
  <c r="BE195"/>
  <c r="BE198"/>
  <c r="BE203"/>
  <c r="BE214"/>
  <c r="BE217"/>
  <c r="BE140"/>
  <c r="BE155"/>
  <c r="BE156"/>
  <c r="BE164"/>
  <c r="BE165"/>
  <c r="BE166"/>
  <c r="BE169"/>
  <c r="BE186"/>
  <c r="BE207"/>
  <c r="BE213"/>
  <c r="BE221"/>
  <c r="BE227"/>
  <c i="3" r="BK437"/>
  <c r="J437"/>
  <c r="J105"/>
  <c i="4" r="F93"/>
  <c r="E125"/>
  <c r="BE143"/>
  <c r="BE149"/>
  <c r="BE171"/>
  <c r="BE172"/>
  <c r="BE189"/>
  <c r="BE205"/>
  <c r="BE206"/>
  <c r="BE209"/>
  <c r="BE218"/>
  <c r="BE223"/>
  <c r="BE225"/>
  <c r="BE229"/>
  <c r="BE237"/>
  <c i="3" r="BK151"/>
  <c r="J151"/>
  <c r="J97"/>
  <c i="4" r="BE145"/>
  <c r="BE147"/>
  <c r="BE151"/>
  <c r="BE168"/>
  <c r="BE176"/>
  <c r="BE183"/>
  <c r="BE193"/>
  <c r="BE194"/>
  <c r="BE201"/>
  <c r="BE204"/>
  <c r="BE212"/>
  <c r="BE220"/>
  <c r="BE224"/>
  <c r="BE235"/>
  <c r="J91"/>
  <c r="J134"/>
  <c r="BE141"/>
  <c r="BE146"/>
  <c r="BE154"/>
  <c r="BE157"/>
  <c r="BE158"/>
  <c r="BE179"/>
  <c r="BE181"/>
  <c r="BE187"/>
  <c r="BE196"/>
  <c r="BE197"/>
  <c r="BE226"/>
  <c r="BE152"/>
  <c r="BE162"/>
  <c r="BE173"/>
  <c r="BE177"/>
  <c r="BE180"/>
  <c r="BE200"/>
  <c r="BE208"/>
  <c r="BE219"/>
  <c r="BE241"/>
  <c r="BE139"/>
  <c r="BE150"/>
  <c r="BE153"/>
  <c r="BE160"/>
  <c r="BE163"/>
  <c r="BE174"/>
  <c r="BE184"/>
  <c r="BE188"/>
  <c r="BE199"/>
  <c r="BE202"/>
  <c r="BE231"/>
  <c r="BE233"/>
  <c r="BE234"/>
  <c r="BE236"/>
  <c r="BE238"/>
  <c r="BE239"/>
  <c r="BE242"/>
  <c r="BE243"/>
  <c r="BE246"/>
  <c r="BE252"/>
  <c r="BE253"/>
  <c r="BE255"/>
  <c r="BE257"/>
  <c r="BE258"/>
  <c r="BE259"/>
  <c r="BE260"/>
  <c r="BE142"/>
  <c r="BE144"/>
  <c r="BE161"/>
  <c r="BE170"/>
  <c r="BE175"/>
  <c r="BE185"/>
  <c r="BE190"/>
  <c r="BE210"/>
  <c r="BE211"/>
  <c r="BE215"/>
  <c r="BE216"/>
  <c r="BE228"/>
  <c r="BE230"/>
  <c r="BE232"/>
  <c r="BE244"/>
  <c r="BE245"/>
  <c r="BE247"/>
  <c r="BE248"/>
  <c r="BE249"/>
  <c r="BE250"/>
  <c r="BE254"/>
  <c r="BE256"/>
  <c r="BE261"/>
  <c r="BE262"/>
  <c r="BE263"/>
  <c r="BE264"/>
  <c i="3" r="BE183"/>
  <c r="BE245"/>
  <c r="BE320"/>
  <c r="BE347"/>
  <c r="BE373"/>
  <c r="BE389"/>
  <c r="BE394"/>
  <c r="BE451"/>
  <c r="BE508"/>
  <c r="BE526"/>
  <c r="BE527"/>
  <c r="BE568"/>
  <c r="BE597"/>
  <c r="BE621"/>
  <c r="BE642"/>
  <c i="2" r="BK144"/>
  <c r="J144"/>
  <c r="J97"/>
  <c i="3" r="BE170"/>
  <c r="BE175"/>
  <c r="BE181"/>
  <c r="BE187"/>
  <c r="BE199"/>
  <c r="BE238"/>
  <c r="BE246"/>
  <c r="BE250"/>
  <c r="BE266"/>
  <c r="BE271"/>
  <c r="BE287"/>
  <c r="BE291"/>
  <c r="BE356"/>
  <c r="BE368"/>
  <c r="BE375"/>
  <c r="BE427"/>
  <c r="BE441"/>
  <c r="BE475"/>
  <c r="BE477"/>
  <c r="BE491"/>
  <c r="BE497"/>
  <c r="BE511"/>
  <c r="BE513"/>
  <c r="BE525"/>
  <c r="BE546"/>
  <c r="BE560"/>
  <c r="BE564"/>
  <c r="BE579"/>
  <c r="BE583"/>
  <c r="BE585"/>
  <c r="BE587"/>
  <c r="BE589"/>
  <c r="BE599"/>
  <c r="BE604"/>
  <c r="BE609"/>
  <c r="BE619"/>
  <c r="BE628"/>
  <c r="BE634"/>
  <c r="BE306"/>
  <c r="BE315"/>
  <c r="BE343"/>
  <c r="BE372"/>
  <c r="BE447"/>
  <c r="BE459"/>
  <c r="BE462"/>
  <c r="BE466"/>
  <c r="BE468"/>
  <c r="BE471"/>
  <c r="BE483"/>
  <c r="BE494"/>
  <c r="BE504"/>
  <c r="BE506"/>
  <c r="BE516"/>
  <c r="BE522"/>
  <c r="BE529"/>
  <c r="BE535"/>
  <c r="BE537"/>
  <c r="BE544"/>
  <c r="BE550"/>
  <c r="BE551"/>
  <c r="BE562"/>
  <c r="BE578"/>
  <c r="BE584"/>
  <c r="BE611"/>
  <c r="BE623"/>
  <c r="BE624"/>
  <c r="E85"/>
  <c r="F91"/>
  <c r="J144"/>
  <c r="J147"/>
  <c r="BE157"/>
  <c r="BE167"/>
  <c r="BE172"/>
  <c r="BE179"/>
  <c r="BE230"/>
  <c r="BE236"/>
  <c r="BE336"/>
  <c r="BE345"/>
  <c r="BE369"/>
  <c r="BE371"/>
  <c r="BE391"/>
  <c r="BE406"/>
  <c r="BE408"/>
  <c r="BE418"/>
  <c r="BE423"/>
  <c r="BE443"/>
  <c r="BE473"/>
  <c r="BE481"/>
  <c r="BE489"/>
  <c r="BE493"/>
  <c r="BE518"/>
  <c r="BE531"/>
  <c r="BE533"/>
  <c r="BE539"/>
  <c r="BE552"/>
  <c r="BE572"/>
  <c r="BE593"/>
  <c r="BE616"/>
  <c r="BE626"/>
  <c r="BE646"/>
  <c r="BE652"/>
  <c r="F92"/>
  <c r="J146"/>
  <c r="BE165"/>
  <c r="BE182"/>
  <c r="BE189"/>
  <c r="BE191"/>
  <c r="BE228"/>
  <c r="BE311"/>
  <c r="BE325"/>
  <c r="BE331"/>
  <c r="BE349"/>
  <c r="BE367"/>
  <c r="BE385"/>
  <c r="BE393"/>
  <c r="BE409"/>
  <c r="BE424"/>
  <c r="BE432"/>
  <c r="BE436"/>
  <c r="BE576"/>
  <c r="BE577"/>
  <c r="BE580"/>
  <c r="BE588"/>
  <c r="BE590"/>
  <c r="BE591"/>
  <c r="BE595"/>
  <c r="BE632"/>
  <c r="BE651"/>
  <c r="BE654"/>
  <c r="BE659"/>
  <c r="BE664"/>
  <c r="BE666"/>
  <c r="BE668"/>
  <c r="BE669"/>
  <c r="BE671"/>
  <c r="BE673"/>
  <c r="BE682"/>
  <c r="BE691"/>
  <c r="BE699"/>
  <c r="BE701"/>
  <c r="BE703"/>
  <c r="BE735"/>
  <c r="BE160"/>
  <c r="BE241"/>
  <c r="BE276"/>
  <c r="BE296"/>
  <c r="BE377"/>
  <c r="BE425"/>
  <c r="BE449"/>
  <c r="BE457"/>
  <c r="BE479"/>
  <c r="BE553"/>
  <c r="BE556"/>
  <c r="BE569"/>
  <c r="BE592"/>
  <c r="BE653"/>
  <c r="BE153"/>
  <c r="BE155"/>
  <c r="BE163"/>
  <c r="BE173"/>
  <c r="BE195"/>
  <c r="BE210"/>
  <c r="BE212"/>
  <c r="BE226"/>
  <c r="BE330"/>
  <c r="BE332"/>
  <c r="BE341"/>
  <c r="BE351"/>
  <c r="BE374"/>
  <c r="BE405"/>
  <c r="BE429"/>
  <c r="BE434"/>
  <c r="BE439"/>
  <c r="BE461"/>
  <c r="BE495"/>
  <c r="BE500"/>
  <c r="BE502"/>
  <c r="BE520"/>
  <c r="BE548"/>
  <c r="BE582"/>
  <c r="BE596"/>
  <c r="BE601"/>
  <c r="BE613"/>
  <c r="BE618"/>
  <c r="BE630"/>
  <c r="BE636"/>
  <c r="BE662"/>
  <c r="BE708"/>
  <c r="BE718"/>
  <c r="BE726"/>
  <c r="BE727"/>
  <c r="BE738"/>
  <c r="BE740"/>
  <c r="BE742"/>
  <c r="BE744"/>
  <c r="BE752"/>
  <c r="BE765"/>
  <c r="BE767"/>
  <c r="BE159"/>
  <c r="BE177"/>
  <c r="BE185"/>
  <c r="BE188"/>
  <c r="BE196"/>
  <c r="BE222"/>
  <c r="BE232"/>
  <c r="BE252"/>
  <c r="BE253"/>
  <c r="BE261"/>
  <c r="BE301"/>
  <c r="BE353"/>
  <c r="BE370"/>
  <c r="BE376"/>
  <c r="BE381"/>
  <c r="BE430"/>
  <c r="BE431"/>
  <c r="BE445"/>
  <c r="BE455"/>
  <c r="BE470"/>
  <c r="BE485"/>
  <c r="BE487"/>
  <c r="BE514"/>
  <c r="BE523"/>
  <c r="BE549"/>
  <c r="BE554"/>
  <c r="BE558"/>
  <c r="BE566"/>
  <c r="BE574"/>
  <c r="BE581"/>
  <c r="BE586"/>
  <c r="BE594"/>
  <c r="BE603"/>
  <c r="BE615"/>
  <c r="BE638"/>
  <c r="BE640"/>
  <c r="BE644"/>
  <c r="BE660"/>
  <c r="BE716"/>
  <c r="BE737"/>
  <c r="BE741"/>
  <c r="BE757"/>
  <c r="BE763"/>
  <c r="BE769"/>
  <c r="BE776"/>
  <c i="2" r="F91"/>
  <c r="F140"/>
  <c r="BE172"/>
  <c r="BE181"/>
  <c r="BE198"/>
  <c r="BE204"/>
  <c r="BE205"/>
  <c r="BE233"/>
  <c r="BE234"/>
  <c r="BE259"/>
  <c r="BE283"/>
  <c r="BE292"/>
  <c r="BE298"/>
  <c r="BE304"/>
  <c r="BE179"/>
  <c r="BE286"/>
  <c r="BE309"/>
  <c r="E133"/>
  <c r="BE160"/>
  <c r="BE169"/>
  <c r="BE170"/>
  <c r="BE194"/>
  <c r="BE199"/>
  <c r="BE223"/>
  <c r="BE231"/>
  <c r="BE242"/>
  <c r="BE248"/>
  <c r="BE255"/>
  <c r="BE268"/>
  <c r="BE188"/>
  <c r="BE190"/>
  <c r="BE214"/>
  <c r="BE232"/>
  <c r="BE245"/>
  <c r="BE314"/>
  <c r="BE316"/>
  <c r="J91"/>
  <c r="J140"/>
  <c r="BE149"/>
  <c r="BE171"/>
  <c r="BE177"/>
  <c r="BE236"/>
  <c r="BE237"/>
  <c r="BE257"/>
  <c r="BE274"/>
  <c r="BE277"/>
  <c r="BE280"/>
  <c r="BE288"/>
  <c r="BE289"/>
  <c r="BE296"/>
  <c r="BE300"/>
  <c r="BE146"/>
  <c r="BE151"/>
  <c r="BE175"/>
  <c r="BE221"/>
  <c r="BE250"/>
  <c r="BE303"/>
  <c r="BE178"/>
  <c r="BE196"/>
  <c r="BE206"/>
  <c r="BE225"/>
  <c r="BE246"/>
  <c r="BE252"/>
  <c r="BE262"/>
  <c r="J89"/>
  <c r="BE168"/>
  <c r="BE183"/>
  <c r="BE200"/>
  <c r="BE208"/>
  <c r="BE219"/>
  <c r="BE240"/>
  <c r="BE276"/>
  <c r="BE291"/>
  <c r="F39"/>
  <c i="1" r="BD95"/>
  <c i="3" r="F39"/>
  <c i="1" r="BD96"/>
  <c i="5" r="F41"/>
  <c i="1" r="BD99"/>
  <c i="7" r="F40"/>
  <c i="1" r="BC101"/>
  <c i="8" r="F39"/>
  <c i="1" r="BB102"/>
  <c r="AS94"/>
  <c i="3" r="F38"/>
  <c i="1" r="BC96"/>
  <c i="5" r="J113"/>
  <c r="J107"/>
  <c r="J33"/>
  <c r="J34"/>
  <c i="1" r="AG99"/>
  <c i="5" r="F38"/>
  <c i="1" r="BA99"/>
  <c i="6" r="F41"/>
  <c i="1" r="BD100"/>
  <c i="9" r="F37"/>
  <c i="1" r="BB103"/>
  <c i="8" r="J38"/>
  <c i="1" r="AW102"/>
  <c i="3" r="F36"/>
  <c i="1" r="BA96"/>
  <c i="7" r="F41"/>
  <c i="1" r="BD101"/>
  <c i="8" r="F40"/>
  <c i="1" r="BC102"/>
  <c i="2" r="J36"/>
  <c i="1" r="AW95"/>
  <c i="3" r="J36"/>
  <c i="1" r="AW96"/>
  <c i="5" r="J38"/>
  <c i="1" r="AW99"/>
  <c i="6" r="F39"/>
  <c i="1" r="BB100"/>
  <c i="9" r="F38"/>
  <c i="1" r="BC103"/>
  <c i="9" r="F39"/>
  <c i="1" r="BD103"/>
  <c i="4" r="F38"/>
  <c i="1" r="BA98"/>
  <c i="4" r="F40"/>
  <c i="1" r="BC98"/>
  <c i="7" r="F39"/>
  <c i="1" r="BB101"/>
  <c i="8" r="F41"/>
  <c i="1" r="BD102"/>
  <c i="2" r="F37"/>
  <c i="1" r="BB95"/>
  <c i="4" r="J38"/>
  <c i="1" r="AW98"/>
  <c i="4" r="J114"/>
  <c r="J108"/>
  <c r="J33"/>
  <c r="J34"/>
  <c i="1" r="AG98"/>
  <c i="5" r="F40"/>
  <c i="1" r="BC99"/>
  <c i="5" r="F39"/>
  <c i="1" r="BB99"/>
  <c i="9" r="J36"/>
  <c i="1" r="AW103"/>
  <c i="8" r="F38"/>
  <c i="1" r="BA102"/>
  <c i="2" r="F38"/>
  <c i="1" r="BC95"/>
  <c i="4" r="F41"/>
  <c i="1" r="BD98"/>
  <c i="4" r="F39"/>
  <c i="1" r="BB98"/>
  <c i="6" r="F40"/>
  <c i="1" r="BC100"/>
  <c i="9" r="F36"/>
  <c i="1" r="BA103"/>
  <c i="2" r="F36"/>
  <c i="1" r="BA95"/>
  <c i="3" r="F37"/>
  <c i="1" r="BB96"/>
  <c i="4" l="1" r="T137"/>
  <c i="7" r="R137"/>
  <c i="6" r="P154"/>
  <c r="P139"/>
  <c i="1" r="AU100"/>
  <c i="3" r="P151"/>
  <c i="7" r="P152"/>
  <c r="P137"/>
  <c i="1" r="AU101"/>
  <c i="5" r="P136"/>
  <c i="1" r="AU99"/>
  <c i="2" r="P143"/>
  <c i="1" r="AU95"/>
  <c i="3" r="R437"/>
  <c r="P437"/>
  <c i="2" r="R144"/>
  <c r="R143"/>
  <c i="4" r="P137"/>
  <c i="1" r="AU98"/>
  <c i="3" r="R151"/>
  <c r="R150"/>
  <c i="4" r="R137"/>
  <c i="7" r="T152"/>
  <c r="T137"/>
  <c i="8" r="T154"/>
  <c r="T139"/>
  <c i="3" r="T151"/>
  <c i="8" r="R139"/>
  <c i="6" r="BK154"/>
  <c r="J154"/>
  <c r="J103"/>
  <c i="3" r="T437"/>
  <c i="6" r="R139"/>
  <c i="9" r="BK131"/>
  <c r="J131"/>
  <c r="J97"/>
  <c i="6" r="BK140"/>
  <c r="J140"/>
  <c r="J99"/>
  <c i="8" r="BK140"/>
  <c r="J140"/>
  <c r="J99"/>
  <c i="2" r="BK238"/>
  <c r="J238"/>
  <c r="J101"/>
  <c i="7" r="BK137"/>
  <c r="J137"/>
  <c r="J98"/>
  <c r="J32"/>
  <c i="5" r="BE113"/>
  <c i="4" r="BE114"/>
  <c i="3" r="BK150"/>
  <c r="J150"/>
  <c r="J96"/>
  <c r="J30"/>
  <c i="2" r="BK143"/>
  <c r="J143"/>
  <c r="J96"/>
  <c r="J30"/>
  <c i="4" r="J116"/>
  <c i="6" r="J37"/>
  <c i="1" r="AV100"/>
  <c i="3" r="J129"/>
  <c r="BE129"/>
  <c r="J35"/>
  <c i="1" r="AV96"/>
  <c r="AT96"/>
  <c i="5" r="J115"/>
  <c i="7" r="J114"/>
  <c r="BF114"/>
  <c r="F38"/>
  <c i="1" r="BA101"/>
  <c i="7" r="J37"/>
  <c i="1" r="AV101"/>
  <c r="BC97"/>
  <c r="AY97"/>
  <c i="5" r="J37"/>
  <c i="1" r="AV99"/>
  <c r="AT99"/>
  <c i="4" r="J37"/>
  <c i="1" r="AV98"/>
  <c r="AT98"/>
  <c r="AN98"/>
  <c r="BD97"/>
  <c r="BB97"/>
  <c r="AX97"/>
  <c i="6" r="F37"/>
  <c i="1" r="AZ100"/>
  <c i="7" r="F37"/>
  <c i="1" r="AZ101"/>
  <c i="2" r="J122"/>
  <c r="BE122"/>
  <c r="F35"/>
  <c i="1" r="AZ95"/>
  <c i="3" l="1" r="P150"/>
  <c i="1" r="AU96"/>
  <c i="3" r="T150"/>
  <c i="6" r="BK139"/>
  <c r="J139"/>
  <c r="J98"/>
  <c r="J32"/>
  <c i="8" r="BK139"/>
  <c r="J139"/>
  <c r="J98"/>
  <c r="J32"/>
  <c i="9" r="BK130"/>
  <c r="J130"/>
  <c r="J96"/>
  <c r="J30"/>
  <c i="5" r="J43"/>
  <c i="4" r="J43"/>
  <c i="1" r="AN99"/>
  <c i="9" r="J109"/>
  <c r="J103"/>
  <c r="J111"/>
  <c i="3" r="F35"/>
  <c i="1" r="AZ96"/>
  <c r="BB94"/>
  <c r="AX94"/>
  <c i="8" r="J116"/>
  <c r="BE116"/>
  <c r="J37"/>
  <c i="1" r="AV102"/>
  <c r="AT102"/>
  <c i="3" r="J123"/>
  <c r="J131"/>
  <c i="5" r="F37"/>
  <c i="1" r="AZ99"/>
  <c i="7" r="J38"/>
  <c i="1" r="AW101"/>
  <c r="AT101"/>
  <c r="AU97"/>
  <c i="2" r="J116"/>
  <c r="J124"/>
  <c i="4" r="F37"/>
  <c i="1" r="AZ98"/>
  <c r="BD94"/>
  <c r="W33"/>
  <c i="6" r="J116"/>
  <c r="J110"/>
  <c r="J33"/>
  <c r="J34"/>
  <c i="1" r="AG100"/>
  <c i="2" r="J35"/>
  <c i="1" r="AV95"/>
  <c r="AT95"/>
  <c i="7" r="J108"/>
  <c r="J33"/>
  <c r="J34"/>
  <c i="1" r="AG101"/>
  <c r="BC94"/>
  <c r="W32"/>
  <c i="6" l="1" r="BF116"/>
  <c i="9" r="J31"/>
  <c r="BE109"/>
  <c i="7" r="J43"/>
  <c i="3" r="J31"/>
  <c i="2" r="J31"/>
  <c i="1" r="AN101"/>
  <c r="AU94"/>
  <c i="9" r="J35"/>
  <c i="1" r="AV103"/>
  <c r="AT103"/>
  <c i="6" r="F38"/>
  <c i="1" r="BA100"/>
  <c r="BA97"/>
  <c r="AW97"/>
  <c i="8" r="J110"/>
  <c r="J118"/>
  <c i="6" r="J118"/>
  <c i="9" r="J32"/>
  <c i="1" r="AG103"/>
  <c r="AN103"/>
  <c i="8" r="F37"/>
  <c i="1" r="AZ102"/>
  <c r="AZ97"/>
  <c r="AV97"/>
  <c r="AT97"/>
  <c i="7" r="J116"/>
  <c i="1" r="W31"/>
  <c r="AY94"/>
  <c i="3" r="J32"/>
  <c i="1" r="AG96"/>
  <c r="AN96"/>
  <c i="2" r="J32"/>
  <c i="1" r="AG95"/>
  <c r="AN95"/>
  <c i="8" l="1" r="J33"/>
  <c i="9" r="J41"/>
  <c i="3" r="J41"/>
  <c i="2" r="J41"/>
  <c i="1" r="BA94"/>
  <c r="W30"/>
  <c i="9" r="F35"/>
  <c i="1" r="AZ103"/>
  <c r="AZ94"/>
  <c r="AV94"/>
  <c r="AK29"/>
  <c i="6" r="J38"/>
  <c i="1" r="AW100"/>
  <c r="AT100"/>
  <c r="AN100"/>
  <c i="8" r="J34"/>
  <c i="1" r="AG102"/>
  <c r="AN102"/>
  <c i="6" l="1" r="J43"/>
  <c i="8" r="J43"/>
  <c i="1" r="AW94"/>
  <c r="AK30"/>
  <c r="W29"/>
  <c r="AG97"/>
  <c r="AG94"/>
  <c r="AK26"/>
  <c r="AK35"/>
  <c l="1" r="AN97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<sst xmlns="http://schemas.openxmlformats.org/spreadsheetml/2006/main">
  <si>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</si>
  <si>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</si>
  <si>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</si>
  <si>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</si>
  <si>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</si>
  <si>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{48bd65dd-672a-456e-b5ea-4aa2184bf03f}</t>
  </si>
  <si>
    <t>0,01</t>
  </si>
  <si>
    <t>21</t>
  </si>
  <si>
    <t>1</t>
  </si>
  <si>
    <t>12</t>
  </si>
  <si>
    <t>REKAPITULACE STAVBY</t>
  </si>
  <si>
    <t xml:space="preserve">v ---  níže se nacházejí doplnkové a pomocné údaje k sestavám  --- v</t>
  </si>
  <si>
    <t>Návod na vyplnění</t>
  </si>
  <si>
    <t>Kód:</t>
  </si>
  <si>
    <t>75-23a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</si>
  <si>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</si>
  <si>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</si>
  <si>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Příloha č.1a - Škola hrou, Trutnov, ZŠ R. Frimla 816</t>
  </si>
  <si>
    <t>KSO:</t>
  </si>
  <si>
    <t>CC-CZ:</t>
  </si>
  <si>
    <t>Místo:</t>
  </si>
  <si>
    <t xml:space="preserve"> </t>
  </si>
  <si>
    <t>Datum:</t>
  </si>
  <si>
    <t>10. 5. 2024</t>
  </si>
  <si>
    <t>Zadavatel:</t>
  </si>
  <si>
    <t>IČ:</t>
  </si>
  <si>
    <t>0,1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</si>
  <si>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</si>
  <si>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</si>
  <si>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</si>
  <si>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</si>
  <si>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</si>
  <si>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</si>
  <si>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</si>
  <si>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</si>
  <si>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</si>
  <si>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</si>
  <si>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</si>
  <si>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</si>
  <si>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</si>
  <si>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</si>
  <si>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</si>
  <si>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</si>
  <si>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</si>
  <si>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</si>
  <si>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</si>
  <si>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</si>
  <si>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</si>
  <si>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</si>
  <si>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</si>
  <si>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</si>
  <si>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</si>
  <si>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</si>
  <si>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</si>
  <si>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</si>
  <si>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</si>
  <si>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</si>
  <si>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</si>
  <si>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</si>
  <si>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</si>
  <si>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</si>
  <si>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</si>
  <si>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</si>
  <si>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</si>
  <si>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</si>
  <si>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</si>
  <si>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</si>
  <si>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</si>
  <si>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</si>
  <si>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</si>
  <si>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</si>
  <si>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</si>
  <si>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</si>
  <si>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</si>
  <si>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</si>
  <si>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</si>
  <si>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</si>
  <si>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</si>
  <si>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</si>
  <si>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75-01</t>
  </si>
  <si>
    <t>Bourací práce</t>
  </si>
  <si>
    <t>STA</t>
  </si>
  <si>
    <t>{5b832897-38ec-4495-8f32-2aa2e3fa1cb0}</t>
  </si>
  <si>
    <t>2</t>
  </si>
  <si>
    <t>75-02</t>
  </si>
  <si>
    <t>Architektonicko stavební řešení</t>
  </si>
  <si>
    <t>{e8e2c769-2744-4a47-a27d-19471abf924a}</t>
  </si>
  <si>
    <t>75-03</t>
  </si>
  <si>
    <t>Technika prostředí staveb</t>
  </si>
  <si>
    <t>{d41a87a9-fe8f-4e0c-beea-838bee073c51}</t>
  </si>
  <si>
    <t>ELI</t>
  </si>
  <si>
    <t>Elektro silnoproud</t>
  </si>
  <si>
    <t>Soupis</t>
  </si>
  <si>
    <t>{beb5b713-2530-42df-a985-17d07b788c31}</t>
  </si>
  <si>
    <t>ELS</t>
  </si>
  <si>
    <t>Slaboproud</t>
  </si>
  <si>
    <t>{ca8bb50a-7ce7-455a-9c0c-cb2cbe129f59}</t>
  </si>
  <si>
    <t>UT</t>
  </si>
  <si>
    <t>Vytápění</t>
  </si>
  <si>
    <t>{0f013d5d-00b1-4c22-a534-6c3ed8e07163}</t>
  </si>
  <si>
    <t>VZT</t>
  </si>
  <si>
    <t>Větrání</t>
  </si>
  <si>
    <t>{c5d68c3d-f3f7-4afc-8d49-15d48cbc341a}</t>
  </si>
  <si>
    <t>ZTI</t>
  </si>
  <si>
    <t>Zdravotní technika</t>
  </si>
  <si>
    <t>{a83bf092-4d2d-49b1-a2b2-4bdcbc95726d}</t>
  </si>
  <si>
    <t>75-04</t>
  </si>
  <si>
    <t>VRN</t>
  </si>
  <si>
    <t>{988d7c45-d152-4ad7-8244-950cbf70918d}</t>
  </si>
  <si>
    <t>KRYCÍ LIST SOUPISU PRACÍ</t>
  </si>
  <si>
    <t>Objekt:</t>
  </si>
  <si>
    <t>75-01 - Bourací práce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</si>
  <si>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</si>
  <si>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</si>
  <si>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</si>
  <si>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</si>
  <si>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</si>
  <si>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</si>
  <si>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</si>
  <si>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</si>
  <si>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2 - Zakládání</t>
  </si>
  <si>
    <t xml:space="preserve">    9 - Ostatní konstrukce a práce, bourání</t>
  </si>
  <si>
    <t xml:space="preserve">    997 - Přesun sutě</t>
  </si>
  <si>
    <t>PSV - Práce a dodávky PSV</t>
  </si>
  <si>
    <t xml:space="preserve">    712 - Povlakové krytiny</t>
  </si>
  <si>
    <t xml:space="preserve">    713 - Izolace tepelné</t>
  </si>
  <si>
    <t xml:space="preserve">    725 - Zdravotechnika - zařizovací předměty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</si>
  <si>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</si>
  <si>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</si>
  <si>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</si>
  <si>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</si>
  <si>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</si>
  <si>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</si>
  <si>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</si>
  <si>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</si>
  <si>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</si>
  <si>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>2) Ostatní náklady</t>
  </si>
  <si>
    <t>Zařízení staveniště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</si>
  <si>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</si>
  <si>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</si>
  <si>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</si>
  <si>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</si>
  <si>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</si>
  <si>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</si>
  <si>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</si>
  <si>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</si>
  <si>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</si>
  <si>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</si>
  <si>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</si>
  <si>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</si>
  <si>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</si>
  <si>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</si>
  <si>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</si>
  <si>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</si>
  <si>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</si>
  <si>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</si>
  <si>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</si>
  <si>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</si>
  <si>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</si>
  <si>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</si>
  <si>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</si>
  <si>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Zakládání</t>
  </si>
  <si>
    <t>64</t>
  </si>
  <si>
    <t>K</t>
  </si>
  <si>
    <t>213141111</t>
  </si>
  <si>
    <t>Zřízení vrstvy z geotextilie v rovině nebo ve sklonu do 1:5 š do 3 m</t>
  </si>
  <si>
    <t>m2</t>
  </si>
  <si>
    <t>4</t>
  </si>
  <si>
    <t>-1756487168</t>
  </si>
  <si>
    <t>VV</t>
  </si>
  <si>
    <t xml:space="preserve">"spojovací krček  1.np sauna, chodba, občerstvení"</t>
  </si>
  <si>
    <t xml:space="preserve"> (9,6+1,35+12,6+9,8)+(18,4+11,2+44,2)</t>
  </si>
  <si>
    <t>65</t>
  </si>
  <si>
    <t>M</t>
  </si>
  <si>
    <t>69311081</t>
  </si>
  <si>
    <t>geotextilie netkaná separační, ochranná, filtrační, drenážní PES 300g/m2</t>
  </si>
  <si>
    <t>8</t>
  </si>
  <si>
    <t>2103472354</t>
  </si>
  <si>
    <t>107,15*1,1845 'Přepočtené koeficientem množství</t>
  </si>
  <si>
    <t>40</t>
  </si>
  <si>
    <t>619996137</t>
  </si>
  <si>
    <t>Ochrana samostatných konstrukcí a prvků obedněním z OSB desek- zřízení</t>
  </si>
  <si>
    <t>-1332904614</t>
  </si>
  <si>
    <t>"stávajícíh oken při bouracích pracech"49,6</t>
  </si>
  <si>
    <t>Mezisoučet</t>
  </si>
  <si>
    <t>3</t>
  </si>
  <si>
    <t>"podlahy chodeb 1.np"3*9</t>
  </si>
  <si>
    <t>"podlahy chodeb 2.np"5*4+4*3</t>
  </si>
  <si>
    <t>"provizorní zakrytí podlah spojovací krček 1.np"(9,6+1,35+12,6+9,8)+(18,4+11,2+44,2)</t>
  </si>
  <si>
    <t>Součet</t>
  </si>
  <si>
    <t>41</t>
  </si>
  <si>
    <t>619996137/R</t>
  </si>
  <si>
    <t>Odstranění ochrany samostatných konstrukcí a prvků obedněním z OSB desek - odstranění</t>
  </si>
  <si>
    <t>-1898706661</t>
  </si>
  <si>
    <t>9</t>
  </si>
  <si>
    <t>Ostatní konstrukce a práce, bourání</t>
  </si>
  <si>
    <t>42</t>
  </si>
  <si>
    <t>9001</t>
  </si>
  <si>
    <t>Příplatek za bourací práce za provozu školy</t>
  </si>
  <si>
    <t>hod</t>
  </si>
  <si>
    <t>1017638970</t>
  </si>
  <si>
    <t>43</t>
  </si>
  <si>
    <t>9002</t>
  </si>
  <si>
    <t>Příplatek za provoz prací v odpoledních hodinách (po skončení vyučování)</t>
  </si>
  <si>
    <t>-865104511</t>
  </si>
  <si>
    <t>62</t>
  </si>
  <si>
    <t>9003</t>
  </si>
  <si>
    <t>Zabezpečení pultu a ostatních ploch proti poškození a zpětné odkrytí</t>
  </si>
  <si>
    <t>-1294145744</t>
  </si>
  <si>
    <t>63</t>
  </si>
  <si>
    <t>9004</t>
  </si>
  <si>
    <t>Zabezpečení sauny proti poškození včetně kompletního zakrytí a následně uvedení do původního stavu</t>
  </si>
  <si>
    <t>-412141600</t>
  </si>
  <si>
    <t>50</t>
  </si>
  <si>
    <t>941211111</t>
  </si>
  <si>
    <t>Montáž lešení řadového rámového lehkého zatížení do 200 kg/m2 š od 0,6 do 0,9 m v do 10 m</t>
  </si>
  <si>
    <t>1492573047</t>
  </si>
  <si>
    <t>"pro bourání atiky"2,7*(12,14+3,56+3,785)</t>
  </si>
  <si>
    <t>51</t>
  </si>
  <si>
    <t>941211211</t>
  </si>
  <si>
    <t>Příplatek k lešení řadovému rámovému lehkému do 200 kg/m2 š od 0,6 do 0,9 m v do 10 m za každý den použití</t>
  </si>
  <si>
    <t>1046589581</t>
  </si>
  <si>
    <t>"2x po 14 dnech"52,61*14</t>
  </si>
  <si>
    <t>52</t>
  </si>
  <si>
    <t>941211811</t>
  </si>
  <si>
    <t>Demontáž lešení řadového rámového lehkého zatížení do 200 kg/m2 š od 0,6 do 0,9 m v do 10 m</t>
  </si>
  <si>
    <t>1656448396</t>
  </si>
  <si>
    <t>53</t>
  </si>
  <si>
    <t>952901111/R</t>
  </si>
  <si>
    <t>Průběžný úklid</t>
  </si>
  <si>
    <t>1487650182</t>
  </si>
  <si>
    <t>962031133</t>
  </si>
  <si>
    <t>Bourání příček z cihel pálených na MVC tl do 150 mm</t>
  </si>
  <si>
    <t>-1361897619</t>
  </si>
  <si>
    <t>3,3*(9+4,5+5*2+7+1,8*2+3+6,5*2+2,5+4,5+4,5+2+7,5+1,2*2+6,5*3+3+3)+2*5</t>
  </si>
  <si>
    <t>962032240</t>
  </si>
  <si>
    <t xml:space="preserve">Bourání zdiva z cihel pálených nebo vápenopískových na MC </t>
  </si>
  <si>
    <t>m3</t>
  </si>
  <si>
    <t>-1902896750</t>
  </si>
  <si>
    <t>3,3*0,3*(3,5+3)+2*0,5*1,5*0,3+0,3*3*3,3</t>
  </si>
  <si>
    <t>54</t>
  </si>
  <si>
    <t>962032241</t>
  </si>
  <si>
    <t>Bourání zdiva z cihel pálených nebo vápenopískových na MC přes 1 m3</t>
  </si>
  <si>
    <t>1567870524</t>
  </si>
  <si>
    <t xml:space="preserve"> "atika"1,145*0,3*(10,5+12,14+3,56+3,785)</t>
  </si>
  <si>
    <t>"1.np stěny 1m od stropu chodba a vstupní hala"1*0,15*(8,055+2,2+2,2+1+0,7+0,7)</t>
  </si>
  <si>
    <t>"1.np stěny 1m od stropu sprchy, odpočívárny a sauna"1*0,15*(1,5+0,9+2,95+2+1,2)</t>
  </si>
  <si>
    <t>962052210</t>
  </si>
  <si>
    <t>Bourání zdiva nadzákladového ze ŽB do 1 m3</t>
  </si>
  <si>
    <t>1653980940</t>
  </si>
  <si>
    <t>"obvodové panely" 0,4*(1,8*1,2*4+0,6*0,9*2+1,8*2,4+1,9*2,4)</t>
  </si>
  <si>
    <t>34</t>
  </si>
  <si>
    <t>962081131</t>
  </si>
  <si>
    <t>Bourání příček ze skleněných tvárnic tl do 100 mm</t>
  </si>
  <si>
    <t>649716048</t>
  </si>
  <si>
    <t>"mč.1.01 nad vstupem"2,7*1,2</t>
  </si>
  <si>
    <t>"mč.1.19"3,2*1</t>
  </si>
  <si>
    <t>55</t>
  </si>
  <si>
    <t>963012520</t>
  </si>
  <si>
    <t>Bourání stropů z ŽB desek š přes 300 mm tl přes 140 mm</t>
  </si>
  <si>
    <t>16</t>
  </si>
  <si>
    <t>1136266058</t>
  </si>
  <si>
    <t>"strop"0,25*(8*1,2*8,055+6*1,2*3,82+3*1,2+3,16+(4*1,2)*3,16/2)</t>
  </si>
  <si>
    <t>56</t>
  </si>
  <si>
    <t>963012520/R</t>
  </si>
  <si>
    <t xml:space="preserve">Příplatek za pracnost s použitím autojeřábu k bourání stropů při zachování dipozic přízemí a povrchů podlah </t>
  </si>
  <si>
    <t>1674966370</t>
  </si>
  <si>
    <t>"strop"125,45</t>
  </si>
  <si>
    <t>57</t>
  </si>
  <si>
    <t>965042/R</t>
  </si>
  <si>
    <t>Očištění úpravy ve zdivu v místě styku s dobetonávkou</t>
  </si>
  <si>
    <t>-1273405252</t>
  </si>
  <si>
    <t>58</t>
  </si>
  <si>
    <t>965042/R1</t>
  </si>
  <si>
    <t>Vyříznutí drážky pro bourání panelů včetně použití mechanizace</t>
  </si>
  <si>
    <t>-1835457547</t>
  </si>
  <si>
    <t>59</t>
  </si>
  <si>
    <t>965042141</t>
  </si>
  <si>
    <t>Bourání podkladů pod dlažby nebo mazanin betonových nebo z litého asfaltu tl do 100 mm pl přes 4 m2</t>
  </si>
  <si>
    <t>-1613789630</t>
  </si>
  <si>
    <t>"strop"0,05*(8*1,2*8,055+6*1,2*3,82+3*1,2+3,16+(4*1,2)*3,16/2)</t>
  </si>
  <si>
    <t>"strop dobetonávky"0,2*8,055*0,25</t>
  </si>
  <si>
    <t>60</t>
  </si>
  <si>
    <t>965042141/R</t>
  </si>
  <si>
    <t>Bourání drážek - zálivek mezi jednotlivými stávajícími panely pro demontáž včetně ok</t>
  </si>
  <si>
    <t>1098209517</t>
  </si>
  <si>
    <t>61</t>
  </si>
  <si>
    <t>965042141/R1</t>
  </si>
  <si>
    <t>Očištění stávajících obvodových nosných zdí - věnce s případnou vyrovnávkou</t>
  </si>
  <si>
    <t>403950855</t>
  </si>
  <si>
    <t>968062375</t>
  </si>
  <si>
    <t>Vybourání dřevěných rámů oken zdvojených včetně křídel pl do 2 m2</t>
  </si>
  <si>
    <t>1904717752</t>
  </si>
  <si>
    <t>2,05*1,77+2,4*2,4+0,9*1,2*2+1,85*2,5+0,75*2,4*2+1,8*0,6*6+0,9*0,6*2</t>
  </si>
  <si>
    <t>5</t>
  </si>
  <si>
    <t>968072455</t>
  </si>
  <si>
    <t>Vybourání kovových dveřních zárubní pl do 2 m2</t>
  </si>
  <si>
    <t>984420024</t>
  </si>
  <si>
    <t>7*0,9*1,97</t>
  </si>
  <si>
    <t>7*0,8*1,97</t>
  </si>
  <si>
    <t>1*0,7*1,97</t>
  </si>
  <si>
    <t>4*0,6*1,97</t>
  </si>
  <si>
    <t>35</t>
  </si>
  <si>
    <t>968072456</t>
  </si>
  <si>
    <t>Vybourání kovových dveřních zárubní pl přes 2 m2</t>
  </si>
  <si>
    <t>-418357323</t>
  </si>
  <si>
    <t>"dvoukřídlé dveře mč.1.01"1,75*2,1</t>
  </si>
  <si>
    <t>"dvoukřídlé dveře mč.1.19"1,5*1,97</t>
  </si>
  <si>
    <t>"mč.3.01"1,45*1,97</t>
  </si>
  <si>
    <t>7</t>
  </si>
  <si>
    <t>971033641</t>
  </si>
  <si>
    <t>Vybourání otvorů ve zdivu cihelném pl do 4 m2 na MVC nebo MV tl do 300 mm</t>
  </si>
  <si>
    <t>1521396692</t>
  </si>
  <si>
    <t>2,2*1*0,3</t>
  </si>
  <si>
    <t>974031666</t>
  </si>
  <si>
    <t>Vysekání rýh ve zdivu cihelném pro vtahování nosníků hl do 150 mm v do 250 mm</t>
  </si>
  <si>
    <t>m</t>
  </si>
  <si>
    <t>-299844122</t>
  </si>
  <si>
    <t>1,5*2</t>
  </si>
  <si>
    <t>977211113</t>
  </si>
  <si>
    <t>Řezání stěnovou pilou betonových nebo ŽB kcí s výztuží průměru do 16 mm hl přes 350 do 420 mm</t>
  </si>
  <si>
    <t>-11632715</t>
  </si>
  <si>
    <t>1,2*8+0,6*2+2,4*2+2,1*2</t>
  </si>
  <si>
    <t>10</t>
  </si>
  <si>
    <t>978013191</t>
  </si>
  <si>
    <t>Otlučení (osekání) vnitřní vápenné nebo vápenocementové omítky stěn v rozsahu přes 50 do 100 %</t>
  </si>
  <si>
    <t>1539703526</t>
  </si>
  <si>
    <t>3,3*(4,5*2+3+5*2+7+7+6*6*7*2+7+8+18+5*6+7)-13*2,4*2,4</t>
  </si>
  <si>
    <t>3,3*(10*2+13*2+6*2)</t>
  </si>
  <si>
    <t>3*(10+7+7+6)</t>
  </si>
  <si>
    <t>997</t>
  </si>
  <si>
    <t>Přesun sutě</t>
  </si>
  <si>
    <t>11</t>
  </si>
  <si>
    <t>997006002</t>
  </si>
  <si>
    <t>Třídění stavebního odpadu na jednotlivé druhy</t>
  </si>
  <si>
    <t>t</t>
  </si>
  <si>
    <t>2034828399</t>
  </si>
  <si>
    <t>997013212</t>
  </si>
  <si>
    <t>Vnitrostaveništní doprava suti a vybouraných hmot pro budovy v přes 6 do 9 m ručně</t>
  </si>
  <si>
    <t>1793772457</t>
  </si>
  <si>
    <t>13</t>
  </si>
  <si>
    <t>997013501</t>
  </si>
  <si>
    <t>Odvoz suti a vybouraných hmot na skládku nebo meziskládku do 1 km se složením</t>
  </si>
  <si>
    <t>-1773081274</t>
  </si>
  <si>
    <t>14</t>
  </si>
  <si>
    <t>997013509</t>
  </si>
  <si>
    <t>Příplatek k odvozu suti a vybouraných hmot na skládku ZKD 1 km přes 1 km</t>
  </si>
  <si>
    <t>-405212574</t>
  </si>
  <si>
    <t>365,62*15 'Přepočtené koeficientem množství</t>
  </si>
  <si>
    <t>15</t>
  </si>
  <si>
    <t>997013511</t>
  </si>
  <si>
    <t>Odvoz suti a vybouraných hmot z meziskládky na skládku do 1 km s naložením a se složením</t>
  </si>
  <si>
    <t>-817920522</t>
  </si>
  <si>
    <t>997013631</t>
  </si>
  <si>
    <t>Poplatek za uložení na skládce (skládkovné) stavebního odpadu směsného kód odpadu 17 09 04</t>
  </si>
  <si>
    <t>-520309078</t>
  </si>
  <si>
    <t>PSV</t>
  </si>
  <si>
    <t>Práce a dodávky PSV</t>
  </si>
  <si>
    <t>712</t>
  </si>
  <si>
    <t>Povlakové krytiny</t>
  </si>
  <si>
    <t>17</t>
  </si>
  <si>
    <t>712340833</t>
  </si>
  <si>
    <t>Odstranění povlakové krytiny střech do 10° z pásů NAIP přitavených v plné ploše třívrstvé</t>
  </si>
  <si>
    <t>2112577970</t>
  </si>
  <si>
    <t>713</t>
  </si>
  <si>
    <t>Izolace tepelné</t>
  </si>
  <si>
    <t>29</t>
  </si>
  <si>
    <t>713120813</t>
  </si>
  <si>
    <t>Odstranění tepelné izolace podlah volně kladené z vláknitých materiálů suchých tl přes 100 mm</t>
  </si>
  <si>
    <t>1600993929</t>
  </si>
  <si>
    <t>"terasa tl. 120 mm" 128,22</t>
  </si>
  <si>
    <t>725</t>
  </si>
  <si>
    <t>Zdravotechnika - zařizovací předměty</t>
  </si>
  <si>
    <t>66</t>
  </si>
  <si>
    <t>725110814/R</t>
  </si>
  <si>
    <t>Demontáž klozetu Kombi- ke zpětné montáži a uložení na místě určeném investorem</t>
  </si>
  <si>
    <t>soubor</t>
  </si>
  <si>
    <t>-439363841</t>
  </si>
  <si>
    <t>67</t>
  </si>
  <si>
    <t>725210821/R</t>
  </si>
  <si>
    <t>Demontáž umyvadel bez výtokových armatur - ke zpětné montáži a uložení na místě určeném investorem</t>
  </si>
  <si>
    <t>311702500</t>
  </si>
  <si>
    <t>2+1</t>
  </si>
  <si>
    <t>68</t>
  </si>
  <si>
    <t>725820802</t>
  </si>
  <si>
    <t>Demontáž baterie stojánkové do jednoho otvoru - ke zpětné montáži a uložení na místě určeném investorem</t>
  </si>
  <si>
    <t>1115745695</t>
  </si>
  <si>
    <t>69</t>
  </si>
  <si>
    <t>725840850/R</t>
  </si>
  <si>
    <t>Demontáž baterie sprch - ke zpětnému použití a uložení na místě určeném investorem</t>
  </si>
  <si>
    <t>kus</t>
  </si>
  <si>
    <t>2058185851</t>
  </si>
  <si>
    <t>741</t>
  </si>
  <si>
    <t>Elektroinstalace - silnoproud</t>
  </si>
  <si>
    <t>70</t>
  </si>
  <si>
    <t>74101</t>
  </si>
  <si>
    <t>Demontáž svítidel s uložením na místo určené investorem pro další použití</t>
  </si>
  <si>
    <t>1937637313</t>
  </si>
  <si>
    <t>"bouraný strop"8</t>
  </si>
  <si>
    <t>762</t>
  </si>
  <si>
    <t>Konstrukce tesařské</t>
  </si>
  <si>
    <t>71</t>
  </si>
  <si>
    <t>762341017</t>
  </si>
  <si>
    <t>Bednění střech rovných sklon do 60° z desek OSB tl 25 mm na sraz šroubovaných na krokve</t>
  </si>
  <si>
    <t>2023854728</t>
  </si>
  <si>
    <t>"provizorní střecha pergoly"16</t>
  </si>
  <si>
    <t>19</t>
  </si>
  <si>
    <t>762341811</t>
  </si>
  <si>
    <t>Demontáž bednění střech z prken</t>
  </si>
  <si>
    <t>108046064</t>
  </si>
  <si>
    <t>"terasa" 128,22</t>
  </si>
  <si>
    <t>20</t>
  </si>
  <si>
    <t>762361820</t>
  </si>
  <si>
    <t>Demontáž spádových klínů z prken fošen průřezové pl přes 120 do 224 cm2</t>
  </si>
  <si>
    <t>-2106687405</t>
  </si>
  <si>
    <t>"předpoklad" 128,22*2,5</t>
  </si>
  <si>
    <t>763</t>
  </si>
  <si>
    <t>Konstrukce suché výstavby</t>
  </si>
  <si>
    <t>44</t>
  </si>
  <si>
    <t>763111311</t>
  </si>
  <si>
    <t>SDK příčka tl 75 mm profil CW+UW 50 desky 1xA 12,5 s izolací EI 30 Rw do 45 dB</t>
  </si>
  <si>
    <t>2136284640</t>
  </si>
  <si>
    <t>"protiprašné zástěny"</t>
  </si>
  <si>
    <t>"1.np chodby za mč.1.09 "2*(3,4*3,3)</t>
  </si>
  <si>
    <t>"2.np chodba"5,2*3,3</t>
  </si>
  <si>
    <t>"3.np chodba"3,3*3</t>
  </si>
  <si>
    <t>49</t>
  </si>
  <si>
    <t>763111811</t>
  </si>
  <si>
    <t>Demontáž SDK příčky s jednoduchou ocelovou nosnou konstrukcí opláštění jednoduché</t>
  </si>
  <si>
    <t>642863260</t>
  </si>
  <si>
    <t>45</t>
  </si>
  <si>
    <t>763181311</t>
  </si>
  <si>
    <t>Montáž jednokřídlové kovové zárubně do SDK příčky</t>
  </si>
  <si>
    <t>-2131674827</t>
  </si>
  <si>
    <t>"provizorní dveře do protiprašné stěny 1.-3.np"3</t>
  </si>
  <si>
    <t>46</t>
  </si>
  <si>
    <t>55331590</t>
  </si>
  <si>
    <t>zárubeň jednokřídlá ocelová pro sádrokartonové příčky tl stěny 75-100mm rozměru 800/1970, 2100mm</t>
  </si>
  <si>
    <t>32</t>
  </si>
  <si>
    <t>2112926220</t>
  </si>
  <si>
    <t>33</t>
  </si>
  <si>
    <t>763211811/R</t>
  </si>
  <si>
    <t>Demontáž sádrovláknité příčky s dřevěnou nosnou konstrukcí opláštění jednoduché</t>
  </si>
  <si>
    <t>678224170</t>
  </si>
  <si>
    <t>"mč.1.10"3,3*2,2</t>
  </si>
  <si>
    <t>764</t>
  </si>
  <si>
    <t>Konstrukce klempířské</t>
  </si>
  <si>
    <t>764002841</t>
  </si>
  <si>
    <t>Demontáž oplechování horních ploch zdí a nadezdívek do suti</t>
  </si>
  <si>
    <t>2081896787</t>
  </si>
  <si>
    <t>"atika"10,5+12,4+3,56+3,785</t>
  </si>
  <si>
    <t>22</t>
  </si>
  <si>
    <t>764002871</t>
  </si>
  <si>
    <t>Demontáž lemování zdí do suti</t>
  </si>
  <si>
    <t>325478238</t>
  </si>
  <si>
    <t>"terasa" 5+3,5+11+10,5+7,5</t>
  </si>
  <si>
    <t>766</t>
  </si>
  <si>
    <t>Konstrukce truhlářské</t>
  </si>
  <si>
    <t>38</t>
  </si>
  <si>
    <t>766411811</t>
  </si>
  <si>
    <t>Demontáž truhlářského obložení stěn z panelů plochy do 1,5 m2</t>
  </si>
  <si>
    <t>697843227</t>
  </si>
  <si>
    <t>"obklad stěn chodba - sololit"2*(11,82+6,6)-2*0,8*1,97-0,9*1,97-1,6-0,7</t>
  </si>
  <si>
    <t>39</t>
  </si>
  <si>
    <t>766411822</t>
  </si>
  <si>
    <t>Demontáž truhlářského obložení stěn podkladových roštů</t>
  </si>
  <si>
    <t>859930991</t>
  </si>
  <si>
    <t>47</t>
  </si>
  <si>
    <t>766660001</t>
  </si>
  <si>
    <t>Montáž dveřních křídel otvíravých jednokřídlových š do 0,8 m do ocelové zárubně</t>
  </si>
  <si>
    <t>136499533</t>
  </si>
  <si>
    <t>"provizorní dveře do protiprašné zástěny"3</t>
  </si>
  <si>
    <t>48</t>
  </si>
  <si>
    <t>61161002</t>
  </si>
  <si>
    <t>dveře jednokřídlé voštinové povrch lakovaný plné 800x1970-2100mm</t>
  </si>
  <si>
    <t>1038484624</t>
  </si>
  <si>
    <t>23</t>
  </si>
  <si>
    <t>766691914</t>
  </si>
  <si>
    <t>Vyvěšení nebo zavěšení dřevěných křídel dveří pl do 2 m2</t>
  </si>
  <si>
    <t>-1491958118</t>
  </si>
  <si>
    <t>"stávající"19</t>
  </si>
  <si>
    <t>"provizorní v SDK"3</t>
  </si>
  <si>
    <t>72</t>
  </si>
  <si>
    <t>766691914/R</t>
  </si>
  <si>
    <t>Vyvěšení nebo zavěšení dřevěných křídel dveří pl do 2 m2 včetně uložení na místě určeném investorem</t>
  </si>
  <si>
    <t>1029158724</t>
  </si>
  <si>
    <t>"demontáž"7</t>
  </si>
  <si>
    <t>37</t>
  </si>
  <si>
    <t>766691915</t>
  </si>
  <si>
    <t>Vyvěšení nebo zavěšení dřevěných křídel dveří pl přes 2 m2</t>
  </si>
  <si>
    <t>-1464764290</t>
  </si>
  <si>
    <t>767</t>
  </si>
  <si>
    <t>Konstrukce zámečnické</t>
  </si>
  <si>
    <t>36</t>
  </si>
  <si>
    <t>767114822</t>
  </si>
  <si>
    <t>Demontáž stěn a příček rámových zasklených vnějších plochy přes 6 do 9 m2</t>
  </si>
  <si>
    <t>-1365066129</t>
  </si>
  <si>
    <t>"vstupní portál mč.1.01"2*(1,5*1,6)+1,8*2,1</t>
  </si>
  <si>
    <t>771</t>
  </si>
  <si>
    <t>Podlahy z dlaždic</t>
  </si>
  <si>
    <t>24</t>
  </si>
  <si>
    <t>771471810</t>
  </si>
  <si>
    <t>Demontáž soklíků z dlaždic keramických kladených do malty rovných</t>
  </si>
  <si>
    <t>-1224389144</t>
  </si>
  <si>
    <t>25</t>
  </si>
  <si>
    <t>771571810</t>
  </si>
  <si>
    <t>Demontáž podlah z dlaždic keramických kladených do malty</t>
  </si>
  <si>
    <t>-472332110</t>
  </si>
  <si>
    <t>"učebny" 16,6+5,89+1,05+27,41+9,95+7,22+5,18+5,98+24,29+1,73+1,58</t>
  </si>
  <si>
    <t>"pod jídelnou" 75</t>
  </si>
  <si>
    <t>776</t>
  </si>
  <si>
    <t>Podlahy povlakové</t>
  </si>
  <si>
    <t>776201812</t>
  </si>
  <si>
    <t>Demontáž lepených povlakových podlah s podložkou ručně</t>
  </si>
  <si>
    <t>-1938992624</t>
  </si>
  <si>
    <t>"učebny" 16,6+12,84+28,66+9,84+42,22+28,93+2,7+4,93+188,18+56,43+20,44+41,85</t>
  </si>
  <si>
    <t>"pod jídelnou" 9,6</t>
  </si>
  <si>
    <t>"herna" 74,74</t>
  </si>
  <si>
    <t>26</t>
  </si>
  <si>
    <t>776410811</t>
  </si>
  <si>
    <t>Odstranění soklíků a lišt pryžových nebo plastových</t>
  </si>
  <si>
    <t>-227087041</t>
  </si>
  <si>
    <t>781</t>
  </si>
  <si>
    <t>Dokončovací práce - obklady</t>
  </si>
  <si>
    <t>27</t>
  </si>
  <si>
    <t>781471810</t>
  </si>
  <si>
    <t>Demontáž obkladů z obkladaček keramických kladených do malty</t>
  </si>
  <si>
    <t>-1159652938</t>
  </si>
  <si>
    <t>1,3*4+0,15*(0,6+1,8*3)+1*1,3+1,5*5,1+2*5*2+0,2*(0,9+2,1*3)+1,3*4</t>
  </si>
  <si>
    <t>75-02 - Architektonicko stavební řešení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</si>
  <si>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</si>
  <si>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</si>
  <si>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</si>
  <si>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</si>
  <si>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998 - Přesun hmot</t>
  </si>
  <si>
    <t xml:space="preserve">    721 - Zdravotechnika - vnitřní kanalizace</t>
  </si>
  <si>
    <t xml:space="preserve">    783 - Dokončovací práce - nátěry</t>
  </si>
  <si>
    <t xml:space="preserve">    784 - Dokončovací práce - malby a tapety</t>
  </si>
  <si>
    <t>Zemní práce</t>
  </si>
  <si>
    <t>131313701</t>
  </si>
  <si>
    <t>Hloubení nezapažených jam v soudržných horninách třídy těžitelnosti II skupiny 4 ručně</t>
  </si>
  <si>
    <t>-1603578324</t>
  </si>
  <si>
    <t>0,5*0,5*1,1*5</t>
  </si>
  <si>
    <t>162211321</t>
  </si>
  <si>
    <t>Vodorovné přemístění výkopku z horniny třídy těžitelnosti II skupiny 4 a 5 stavebním kolečkem do 10 m</t>
  </si>
  <si>
    <t>1265319939</t>
  </si>
  <si>
    <t>"základ pro schody přebytečný výkopek" 1,38</t>
  </si>
  <si>
    <t>162211329</t>
  </si>
  <si>
    <t>Příplatek k vodorovnému přemístění výkopku z horniny třídy těžitelnosti II skupiny 4 a 5 stavebním kolečkem za každých dalších 10 m</t>
  </si>
  <si>
    <t>-1981363689</t>
  </si>
  <si>
    <t>1,38*4</t>
  </si>
  <si>
    <t>171111103</t>
  </si>
  <si>
    <t>Uložení sypaniny z hornin soudržných do násypů zhutněných ručně</t>
  </si>
  <si>
    <t>-1050507472</t>
  </si>
  <si>
    <t>175111201</t>
  </si>
  <si>
    <t>Obsypání objektu nad přilehlým původním terénem sypaninou bez prohození, uloženou do 3 m ručně</t>
  </si>
  <si>
    <t>2145043104</t>
  </si>
  <si>
    <t>"základ pro schody" 1,38</t>
  </si>
  <si>
    <t>6</t>
  </si>
  <si>
    <t>275313611</t>
  </si>
  <si>
    <t>Základové patky z betonu tř. C 16/20</t>
  </si>
  <si>
    <t>-1430953038</t>
  </si>
  <si>
    <t>0,5*0,5*0,4*5</t>
  </si>
  <si>
    <t>279113145</t>
  </si>
  <si>
    <t>Základová zeď tl přes 300 do 400 mm z tvárnic ztraceného bednění včetně výplně z betonu tř. C 20/25</t>
  </si>
  <si>
    <t>-1075986221</t>
  </si>
  <si>
    <t>"základ pro schody" 0,6*0,4*5</t>
  </si>
  <si>
    <t>279361821</t>
  </si>
  <si>
    <t>Výztuž základových zdí nosných betonářskou ocelí 10 505</t>
  </si>
  <si>
    <t>1335026139</t>
  </si>
  <si>
    <t>"základ pro schody 6 kg/m2" 0,6*0,4*5*0,006</t>
  </si>
  <si>
    <t>Svislé a kompletní konstrukce</t>
  </si>
  <si>
    <t>310231055</t>
  </si>
  <si>
    <t>Zazdívka otvorů ve zdivu nadzákladovém pl přes 1 do 4 m2 cihlami děrovanými přes P10 do P15 tl 300 mm</t>
  </si>
  <si>
    <t>546263020</t>
  </si>
  <si>
    <t>2,5*3,5</t>
  </si>
  <si>
    <t>310239411</t>
  </si>
  <si>
    <t>Zazdívka otvorů pl přes 1 do 4 m2 ve zdivu nadzákladovém cihlami pálenými na MC</t>
  </si>
  <si>
    <t>412273397</t>
  </si>
  <si>
    <t>310271015</t>
  </si>
  <si>
    <t>Zazdívka otvorů ve zdivu nadzákladovém pl do 1 m2 pórobetonovými tvárnicemi přes P2 do P4 na tenkovrstvou maltu tl 200 mm</t>
  </si>
  <si>
    <t>-676004922</t>
  </si>
  <si>
    <t>0,9*0,8+0,8*0,5*2</t>
  </si>
  <si>
    <t>310271025</t>
  </si>
  <si>
    <t>Zazdívka otvorů ve zdivu nadzákladovém pl do 1 m2 pórobetonovými tvárnicemi přes P2 do P4 na tenkovrstvou maltu tl 250 mm</t>
  </si>
  <si>
    <t>-1195782446</t>
  </si>
  <si>
    <t>0,75*3+2,4*1,5+0,9*2,4</t>
  </si>
  <si>
    <t>219</t>
  </si>
  <si>
    <t>311235151.WNR</t>
  </si>
  <si>
    <t>Zdivo jednovrstvé z cihel Porotherm 30 Profi P10 na tenkovrstvou maltu tl 300 mm</t>
  </si>
  <si>
    <t>1028825275</t>
  </si>
  <si>
    <t>311272211</t>
  </si>
  <si>
    <t>Zdivo z pórobetonových tvárnic hladkých do P2 do 450 kg/m3 na tenkovrstvou maltu tl 300 mm</t>
  </si>
  <si>
    <t>-845837410</t>
  </si>
  <si>
    <t>"rampa 2.NP" (0,5*3,5*3*1,5)</t>
  </si>
  <si>
    <t>317143445</t>
  </si>
  <si>
    <t>Překlad nosný z pórobetonu ve zdech tl 250 mm dl přes 2100 do 2400 mm</t>
  </si>
  <si>
    <t>661853168</t>
  </si>
  <si>
    <t>317168052</t>
  </si>
  <si>
    <t>Překlad keramický vysoký v 238 mm dl 1250 mm</t>
  </si>
  <si>
    <t>-1019325707</t>
  </si>
  <si>
    <t>317234410</t>
  </si>
  <si>
    <t>Vyzdívka mezi nosníky z cihel pálených na MC</t>
  </si>
  <si>
    <t>-74369068</t>
  </si>
  <si>
    <t>1,5*0,2*0,3</t>
  </si>
  <si>
    <t>317944323</t>
  </si>
  <si>
    <t>Válcované nosníky č.14 až 22 dodatečně osazované do připravených otvorů</t>
  </si>
  <si>
    <t>1337114277</t>
  </si>
  <si>
    <t>1,5*0,022*2</t>
  </si>
  <si>
    <t>18</t>
  </si>
  <si>
    <t>339941113</t>
  </si>
  <si>
    <t>Sloup ze zdvojených válcovaných nosníků U 220 dl 3 m přišroubované</t>
  </si>
  <si>
    <t>-385711484</t>
  </si>
  <si>
    <t>339941114</t>
  </si>
  <si>
    <t>Sloup ze zdvojených válcovaných nosníků U 220 dl 3 m přišroubované, příplatek 0,3 m</t>
  </si>
  <si>
    <t>-1565439954</t>
  </si>
  <si>
    <t>220</t>
  </si>
  <si>
    <t>342244211</t>
  </si>
  <si>
    <t>Příčka z cihel broušených na tenkovrstvou maltu tloušťky 115 mm</t>
  </si>
  <si>
    <t>-1460573797</t>
  </si>
  <si>
    <t>"1.np stěny 1m od stropu sprchy, odpočívárny a sauna"1*(1,5+0,9+2,95+2+1,2)</t>
  </si>
  <si>
    <t>221</t>
  </si>
  <si>
    <t>342244221.WNR</t>
  </si>
  <si>
    <t>Příčka z cihel Porotherm 14 Profi P10 na tenkovrstvou maltu tloušťky 140 mm</t>
  </si>
  <si>
    <t>874780930</t>
  </si>
  <si>
    <t>"1.np stěny 1m od stropu chodba a vstupní hala"1*(8,055+2,2+2,2+1+0,7+0,7)</t>
  </si>
  <si>
    <t>222</t>
  </si>
  <si>
    <t>342291121</t>
  </si>
  <si>
    <t>Ukotvení příček k cihelným konstrukcím plochými kotvami</t>
  </si>
  <si>
    <t>205882777</t>
  </si>
  <si>
    <t>346244381</t>
  </si>
  <si>
    <t>Plentování jednostranné v do 200 mm válcovaných nosníků cihlami</t>
  </si>
  <si>
    <t>785263019</t>
  </si>
  <si>
    <t>1,5*0,2*2</t>
  </si>
  <si>
    <t>Vodorovné konstrukce</t>
  </si>
  <si>
    <t>223</t>
  </si>
  <si>
    <t>411121127</t>
  </si>
  <si>
    <t>Montáž prefabrikovaných ŽB stropů ze stropních panelů š 1200 mm dl přes 7000 mm</t>
  </si>
  <si>
    <t>-1135968978</t>
  </si>
  <si>
    <t>"SP.1"8,055*8</t>
  </si>
  <si>
    <t>"SP.2"3,82*5</t>
  </si>
  <si>
    <t>"SP.3"3,82*5</t>
  </si>
  <si>
    <t>"SP.4"3,16*2</t>
  </si>
  <si>
    <t>"SP.5"3,16</t>
  </si>
  <si>
    <t>"SP.6"3,05</t>
  </si>
  <si>
    <t>"SP.7"2,315</t>
  </si>
  <si>
    <t>"SP.8"1,62</t>
  </si>
  <si>
    <t>"SP.9"0,93</t>
  </si>
  <si>
    <t>224</t>
  </si>
  <si>
    <t>PFB.4455</t>
  </si>
  <si>
    <t>PPD.../252</t>
  </si>
  <si>
    <t>-1442569220</t>
  </si>
  <si>
    <t>225</t>
  </si>
  <si>
    <t>PFB.4425</t>
  </si>
  <si>
    <t>PPD.../256</t>
  </si>
  <si>
    <t>1841765475</t>
  </si>
  <si>
    <t>411321414</t>
  </si>
  <si>
    <t>Stropy deskové ze ŽB tř. C 25/30</t>
  </si>
  <si>
    <t>-1436847216</t>
  </si>
  <si>
    <t>"únikové schodiště" 0,15*2*2</t>
  </si>
  <si>
    <t>"rampa 2.NP" 0,15*(0,5*3,5*3*1,5)</t>
  </si>
  <si>
    <t>411354219</t>
  </si>
  <si>
    <t>Bednění stropů ztracené z hraněných trapézových vln v 60 mm plech lesklý tl 1,0 mm</t>
  </si>
  <si>
    <t>-212689655</t>
  </si>
  <si>
    <t>2*2,3</t>
  </si>
  <si>
    <t>411362021</t>
  </si>
  <si>
    <t>Výztuž stropů svařovanými sítěmi Kari</t>
  </si>
  <si>
    <t>9682448</t>
  </si>
  <si>
    <t>0,05+0,11</t>
  </si>
  <si>
    <t>226</t>
  </si>
  <si>
    <t>411388531</t>
  </si>
  <si>
    <t>Zabetonování otvorů pl do 1 m2 ve stropech</t>
  </si>
  <si>
    <t>486338867</t>
  </si>
  <si>
    <t>"dobetonávka"0,25*8,055*0,25</t>
  </si>
  <si>
    <t>417351115</t>
  </si>
  <si>
    <t>Zřízení bednění ztužujících věnců</t>
  </si>
  <si>
    <t>359613654</t>
  </si>
  <si>
    <t>"boky desky únikové schodiště" 0,15*(2*2+2,3*2)</t>
  </si>
  <si>
    <t>"rampa 2.NP boky desky "0,1* (3*2+5*2)</t>
  </si>
  <si>
    <t>417351116</t>
  </si>
  <si>
    <t>Odstranění bednění ztužujících věnců</t>
  </si>
  <si>
    <t>-1299079898</t>
  </si>
  <si>
    <t>Úpravy povrchů, podlahy a osazování výplní</t>
  </si>
  <si>
    <t>227</t>
  </si>
  <si>
    <t>611131121</t>
  </si>
  <si>
    <t>Penetrační disperzní nátěr vnitřních stropů nanášený ručně</t>
  </si>
  <si>
    <t>-581804034</t>
  </si>
  <si>
    <t>"strop 1.np sauna, chodba, občerstvení"</t>
  </si>
  <si>
    <t>611142001</t>
  </si>
  <si>
    <t>Potažení vnitřních stropů sklovláknitým pletivem vtlačeným do tenkovrstvé hmoty</t>
  </si>
  <si>
    <t>779586471</t>
  </si>
  <si>
    <t>10,52+5,37+18,25+5,77+4,74+4,86+6,77+1,38+0,84+3,7</t>
  </si>
  <si>
    <t>9,6</t>
  </si>
  <si>
    <t>228</t>
  </si>
  <si>
    <t>611311141</t>
  </si>
  <si>
    <t>Vápenná omítka štuková dvouvrstvá vnitřních stropů rovných nanášená ručně</t>
  </si>
  <si>
    <t>1935186943</t>
  </si>
  <si>
    <t>611321131</t>
  </si>
  <si>
    <t>Potažení vnitřních rovných stropů vápenocementovým štukem tloušťky do 3 mm</t>
  </si>
  <si>
    <t>-1744374363</t>
  </si>
  <si>
    <t>28</t>
  </si>
  <si>
    <t>611325111</t>
  </si>
  <si>
    <t>Vápenocementová hladká omítka rýh ve stropech š do 150 mm</t>
  </si>
  <si>
    <t>1938059337</t>
  </si>
  <si>
    <t>300*0,15</t>
  </si>
  <si>
    <t>611325225</t>
  </si>
  <si>
    <t>Vápenocementová štuková omítka malých ploch přes 1 do 4 m2 na stropech</t>
  </si>
  <si>
    <t>-84306322</t>
  </si>
  <si>
    <t>195</t>
  </si>
  <si>
    <t>612131101</t>
  </si>
  <si>
    <t>Cementový postřik vnitřních stěn nanášený celoplošně ručně</t>
  </si>
  <si>
    <t>-1528111729</t>
  </si>
  <si>
    <t>103,8+2115,72</t>
  </si>
  <si>
    <t>"spojovací krček"</t>
  </si>
  <si>
    <t>"1.np stěny 1m od stropu sprchy, odpočívárny a sauna oboustranně"2*1*(1,5+0,9+2,95+2+1,2)</t>
  </si>
  <si>
    <t>"1.np stěny 1m od stropu chodba a vstupní hala oboustranně"2*1*(8,055+2,2+2,2+1+0,7+0,7)</t>
  </si>
  <si>
    <t>230</t>
  </si>
  <si>
    <t>612131121</t>
  </si>
  <si>
    <t>Penetrační disperzní nátěr vnitřních stěn nanášený ručně</t>
  </si>
  <si>
    <t>-1438849779</t>
  </si>
  <si>
    <t>231</t>
  </si>
  <si>
    <t>612142001</t>
  </si>
  <si>
    <t>Pletivo sklovláknité vnitřních stěn vtlačené do tmelu</t>
  </si>
  <si>
    <t>-959738357</t>
  </si>
  <si>
    <t>30</t>
  </si>
  <si>
    <t>612321121</t>
  </si>
  <si>
    <t>Vápenocementová omítka hladká jednovrstvá vnitřních stěn nanášená ručně</t>
  </si>
  <si>
    <t>755571682</t>
  </si>
  <si>
    <t>"omítka pod obklady na stávajících stěnách"</t>
  </si>
  <si>
    <t>"M1.10-1.14" 3,3*(7*2+12*2)-2,4*2,4*3-0,9*2,4*2</t>
  </si>
  <si>
    <t>31</t>
  </si>
  <si>
    <t>612321141</t>
  </si>
  <si>
    <t>Vápenocementová omítka štuková dvouvrstvá vnitřních stěn nanášená ručně</t>
  </si>
  <si>
    <t>1594854212</t>
  </si>
  <si>
    <t>"odpočet omítek pod obklady" -103,8</t>
  </si>
  <si>
    <t>234</t>
  </si>
  <si>
    <t>619991011</t>
  </si>
  <si>
    <t>Obalení samostatných konstrukcí a prvků fólií</t>
  </si>
  <si>
    <t>-1247917691</t>
  </si>
  <si>
    <t>"oken"12,1</t>
  </si>
  <si>
    <t>"dveře oboustranně"6,3*2</t>
  </si>
  <si>
    <t>235</t>
  </si>
  <si>
    <t>622131101</t>
  </si>
  <si>
    <t>Cementový postřik vnějších stěn nanášený celoplošně ručně</t>
  </si>
  <si>
    <t>-572119719</t>
  </si>
  <si>
    <t>"vnější strana atiky"1,145*(12,14+3,56+3,785)</t>
  </si>
  <si>
    <t>"atika nezateplená část"0,75*10</t>
  </si>
  <si>
    <t>236</t>
  </si>
  <si>
    <t>622142001</t>
  </si>
  <si>
    <t>Sklovláknité pletivo vnějších stěn vtlačené do tmelu</t>
  </si>
  <si>
    <t>-2114613671</t>
  </si>
  <si>
    <t>237</t>
  </si>
  <si>
    <t>622151031</t>
  </si>
  <si>
    <t>Penetrační silikonový nátěr vnějších pastovitých tenkovrstvých omítek stěn</t>
  </si>
  <si>
    <t>-837039354</t>
  </si>
  <si>
    <t>238</t>
  </si>
  <si>
    <t>622321121</t>
  </si>
  <si>
    <t>Vápenocementová omítka hladká jednovrstvá vnějších stěn nanášená ručně</t>
  </si>
  <si>
    <t>-263898769</t>
  </si>
  <si>
    <t>622324111</t>
  </si>
  <si>
    <t>Škrábaná omítka vápenocementová (břízolitová) vnějších stěn nanášená ručně</t>
  </si>
  <si>
    <t>999300887</t>
  </si>
  <si>
    <t>"vstup" 3,55*5,5-1,2-3,55*2</t>
  </si>
  <si>
    <t>"zazdívky" 15</t>
  </si>
  <si>
    <t>239</t>
  </si>
  <si>
    <t>622531012</t>
  </si>
  <si>
    <t>Tenkovrstvá silikonová zatíraná omítka zrnitost 1,5 mm vnějších stěn</t>
  </si>
  <si>
    <t>-1732570066</t>
  </si>
  <si>
    <t>631311116</t>
  </si>
  <si>
    <t>Mazanina tl přes 50 do 80 mm z betonu prostého bez zvýšených nároků na prostředí tř. C 25/30</t>
  </si>
  <si>
    <t>11234700</t>
  </si>
  <si>
    <t>"učebny" 0,08*(16,6+12,84+28,66+9,84+42,22+28,93+2,7+4,93+188,18+56,43+20,44+41,85+5,89+1,05+27,41+9,95+7,22+5,18+5,98+24,29+1,73+1,58)</t>
  </si>
  <si>
    <t>"pod jídelnou" 0,08*(75+9,6)</t>
  </si>
  <si>
    <t>"herna" 0,08*74,74</t>
  </si>
  <si>
    <t>240</t>
  </si>
  <si>
    <t>946969271</t>
  </si>
  <si>
    <t>"nabetonávka tl.50mm"125,1*0,05</t>
  </si>
  <si>
    <t>"dobetonávka"0,25*0,1*8,055</t>
  </si>
  <si>
    <t>"dobetonávka klínů"1,3</t>
  </si>
  <si>
    <t>631319011</t>
  </si>
  <si>
    <t>Příplatek k mazanině tl přes 50 do 80 mm za přehlazení povrchu</t>
  </si>
  <si>
    <t>-328329357</t>
  </si>
  <si>
    <t>631319171</t>
  </si>
  <si>
    <t>Příplatek k mazanině tl přes 50 do 80 mm za stržení povrchu spodní vrstvy před vložením výztuže</t>
  </si>
  <si>
    <t>-1103037831</t>
  </si>
  <si>
    <t>241</t>
  </si>
  <si>
    <t>631361821</t>
  </si>
  <si>
    <t>Výztuž mazanin betonářskou ocelí 10 505</t>
  </si>
  <si>
    <t>1887500958</t>
  </si>
  <si>
    <t>"třmínky R6 á150mm"54*0,2/1000</t>
  </si>
  <si>
    <t>"výztuž R18"4*8,1*2*1,2/1000</t>
  </si>
  <si>
    <t>631362021</t>
  </si>
  <si>
    <t>Výztuž mazanin svařovanými sítěmi Kari</t>
  </si>
  <si>
    <t>78204621</t>
  </si>
  <si>
    <t>"učebny" 0,005*(16,6+12,84+28,66+9,84+42,22+28,93+2,7+4,93+188,18+56,43+20,44+41,85+5,89+1,05+27,41+9,95+7,22+5,18+5,98+24,29+1,73+1,58)</t>
  </si>
  <si>
    <t>"pod jídelnou" 0,005*(75+9,6)</t>
  </si>
  <si>
    <t>"herna" 0,005*74,74</t>
  </si>
  <si>
    <t>242</t>
  </si>
  <si>
    <t>632450122</t>
  </si>
  <si>
    <t>Vyrovnávací cementový potěr tl přes 20 do 30 mm ze suchých směsí provedený v pásu</t>
  </si>
  <si>
    <t>-1042341317</t>
  </si>
  <si>
    <t>"atika nezateplená část"0,3*10,55</t>
  </si>
  <si>
    <t>634663112</t>
  </si>
  <si>
    <t>Výplň dilatačních spar šířky přes 10 do 15 mm v mazaninách polyuretovou samonivelační hmotou</t>
  </si>
  <si>
    <t>946421113</t>
  </si>
  <si>
    <t>3*7,5+18+10,5*3+4</t>
  </si>
  <si>
    <t>243</t>
  </si>
  <si>
    <t>634911113</t>
  </si>
  <si>
    <t>Řezání dilatačních spár š 5 mm hl přes 20 do 50 mm v čerstvé betonové mazanině</t>
  </si>
  <si>
    <t>83798217</t>
  </si>
  <si>
    <t>"dilatace betonu výkres D.1.1.03"19</t>
  </si>
  <si>
    <t>634911132</t>
  </si>
  <si>
    <t>Řezání dilatačních spár š 20 mm hl přes 10 do 20 mm v čerstvé betonové mazanině</t>
  </si>
  <si>
    <t>1957801711</t>
  </si>
  <si>
    <t>636311115</t>
  </si>
  <si>
    <t>Kladení dlažby z betonových dlaždic 40x40 cm na sucho na terče z umělé hmoty do výšky přes 150 mm</t>
  </si>
  <si>
    <t>-967331139</t>
  </si>
  <si>
    <t>"terasa" 125,45</t>
  </si>
  <si>
    <t>59245320</t>
  </si>
  <si>
    <t>dlažba plošná betonová 400x400x45mm přírodní</t>
  </si>
  <si>
    <t>1530179151</t>
  </si>
  <si>
    <t>125,45*1,1</t>
  </si>
  <si>
    <t>637211121</t>
  </si>
  <si>
    <t>Okapový chodník z betonových dlaždic tl 40 mm kladených do písku se zalitím spár MC</t>
  </si>
  <si>
    <t>-150925952</t>
  </si>
  <si>
    <t>0,4*(2,1)</t>
  </si>
  <si>
    <t>206</t>
  </si>
  <si>
    <t>Demontáž stávajících krytů radiátorů s přemístěním na místo určené investorem</t>
  </si>
  <si>
    <t>1006089861</t>
  </si>
  <si>
    <t>"učebny"</t>
  </si>
  <si>
    <t>"mč.1.08"2,8+3,02+2,7</t>
  </si>
  <si>
    <t>"mč.1.04+1.05"5+2,2</t>
  </si>
  <si>
    <t>"mč.1.20"5,6</t>
  </si>
  <si>
    <t>"mč.1.22"5,74</t>
  </si>
  <si>
    <t>"mč.1.12"6</t>
  </si>
  <si>
    <t>"mč.1.14"4,22</t>
  </si>
  <si>
    <t>"mč.1.19"17,835</t>
  </si>
  <si>
    <t>"mč.3.01"5,75+6,72</t>
  </si>
  <si>
    <t>207</t>
  </si>
  <si>
    <t>9001a</t>
  </si>
  <si>
    <t>Repase stávajících krytů radiátorů (očištění, případné opravy, nátěr a zpětná montáž)</t>
  </si>
  <si>
    <t>1311480300</t>
  </si>
  <si>
    <t>208</t>
  </si>
  <si>
    <t>Vyklizení nábytku s přemístěním na investorem určené místo</t>
  </si>
  <si>
    <t>-698336332</t>
  </si>
  <si>
    <t>209</t>
  </si>
  <si>
    <t>Demontáž polic v mč.1.10</t>
  </si>
  <si>
    <t>-2064461492</t>
  </si>
  <si>
    <t>210</t>
  </si>
  <si>
    <t>Demontáž KU linek v mč.1.12</t>
  </si>
  <si>
    <t>246792147</t>
  </si>
  <si>
    <t>198</t>
  </si>
  <si>
    <t>9005</t>
  </si>
  <si>
    <t>Dokončovací a opravné práce po instalacích řemesel a interiérů</t>
  </si>
  <si>
    <t>2114678963</t>
  </si>
  <si>
    <t>199</t>
  </si>
  <si>
    <t>9006</t>
  </si>
  <si>
    <t>Koordinační práce technika s jednotlivými řemesly</t>
  </si>
  <si>
    <t>1615651155</t>
  </si>
  <si>
    <t>200</t>
  </si>
  <si>
    <t>9007</t>
  </si>
  <si>
    <t>Zkoušky a ostatní měření</t>
  </si>
  <si>
    <t>kpl</t>
  </si>
  <si>
    <t>-79924564</t>
  </si>
  <si>
    <t>201</t>
  </si>
  <si>
    <t>9008</t>
  </si>
  <si>
    <t>Zprovoznění všech zařízení objektu</t>
  </si>
  <si>
    <t>325717370</t>
  </si>
  <si>
    <t>202</t>
  </si>
  <si>
    <t>9009</t>
  </si>
  <si>
    <t>Zřízení vnějšího oplocení včetně nájemného</t>
  </si>
  <si>
    <t>den</t>
  </si>
  <si>
    <t>-985371343</t>
  </si>
  <si>
    <t>203</t>
  </si>
  <si>
    <t>9010</t>
  </si>
  <si>
    <t>Rozebrání, bourání a odvoz oplocení a skladu</t>
  </si>
  <si>
    <t>-215978850</t>
  </si>
  <si>
    <t>266</t>
  </si>
  <si>
    <t>1772296409</t>
  </si>
  <si>
    <t>11*5+6*5+4*5</t>
  </si>
  <si>
    <t>267</t>
  </si>
  <si>
    <t>1779414578</t>
  </si>
  <si>
    <t>"2x po 14 dnech pro atiku"52,61*14</t>
  </si>
  <si>
    <t>"učebny"60*(11*5+6*5+4*5)</t>
  </si>
  <si>
    <t>268</t>
  </si>
  <si>
    <t>1164265595</t>
  </si>
  <si>
    <t>247</t>
  </si>
  <si>
    <t>943111111</t>
  </si>
  <si>
    <t>Montáž lešení prostorového trubkového lehkého bez podlah zatížení do 200 kg/m2 v do 10 m</t>
  </si>
  <si>
    <t>2064991062</t>
  </si>
  <si>
    <t xml:space="preserve">"opravy omítek a strop  ve spojovacím krčku"107*2</t>
  </si>
  <si>
    <t>248</t>
  </si>
  <si>
    <t>943111211</t>
  </si>
  <si>
    <t>Příplatek k lešení prostorovému trubkovému lehkému bez podlah do 200 kg/m2 v do 10 m za každý den použití</t>
  </si>
  <si>
    <t>881000441</t>
  </si>
  <si>
    <t>214*7 'Přepočtené koeficientem množství</t>
  </si>
  <si>
    <t>249</t>
  </si>
  <si>
    <t>943111811</t>
  </si>
  <si>
    <t>Demontáž lešení prostorového trubkového lehkého bez podlah zatížení do 200 kg/m2 v do 10 m</t>
  </si>
  <si>
    <t>524249135</t>
  </si>
  <si>
    <t>949101111</t>
  </si>
  <si>
    <t>Lešení pomocné pro objekty pozemních staveb s lešeňovou podlahou v do 1,9 m zatížení do 150 kg/m2</t>
  </si>
  <si>
    <t>1572516544</t>
  </si>
  <si>
    <t>"učebny" (16,6+12,84+28,66+9,84+42,22+28,93+2,7+4,93+188,18+56,43+20,44+41,85+5,89+1,05+27,41+9,95+7,22+5,18+5,98+24,29+1,73+1,58)</t>
  </si>
  <si>
    <t>"pod jídelnou" (75+9,6)</t>
  </si>
  <si>
    <t>"spojovací krček -omítky"</t>
  </si>
  <si>
    <t>"zdivo příček"23,2*2</t>
  </si>
  <si>
    <t>949111111</t>
  </si>
  <si>
    <t>Montáž lešení lehkého kozového trubkového v do 1,2 m</t>
  </si>
  <si>
    <t>sada</t>
  </si>
  <si>
    <t>-1708870988</t>
  </si>
  <si>
    <t>949111211</t>
  </si>
  <si>
    <t>Příplatek k lešení lehkému kozovému trubkovému v do 1,2 m za každý den použití</t>
  </si>
  <si>
    <t>1259055022</t>
  </si>
  <si>
    <t>50*120</t>
  </si>
  <si>
    <t>949111811</t>
  </si>
  <si>
    <t>Demontáž lešení lehkého kozového trubkového v do 1,2 m</t>
  </si>
  <si>
    <t>1283981508</t>
  </si>
  <si>
    <t>952901111</t>
  </si>
  <si>
    <t>Vyčištění budov bytové a občanské výstavby při výšce podlaží do 4 m</t>
  </si>
  <si>
    <t>-228619880</t>
  </si>
  <si>
    <t>"herna" 74,74+126,45</t>
  </si>
  <si>
    <t>"podlahy 1.np"(9,6+1,35+12,6+9,8)+(18,4+11,2+44,2)</t>
  </si>
  <si>
    <t>196</t>
  </si>
  <si>
    <t>Průběžný úklid za provozu školy</t>
  </si>
  <si>
    <t>-369235632</t>
  </si>
  <si>
    <t>204</t>
  </si>
  <si>
    <t>95290188/R</t>
  </si>
  <si>
    <t>Průběžné čištění komunikace parkoviště a přístupu ke škole</t>
  </si>
  <si>
    <t>sou</t>
  </si>
  <si>
    <t>1758714796</t>
  </si>
  <si>
    <t>205</t>
  </si>
  <si>
    <t>95290188/R1</t>
  </si>
  <si>
    <t>Konečné vyčištění komunikace parkoviště a přístupu ke škole</t>
  </si>
  <si>
    <t>426968505</t>
  </si>
  <si>
    <t>953943211</t>
  </si>
  <si>
    <t>Osazování hasicího přístroje</t>
  </si>
  <si>
    <t>1309230846</t>
  </si>
  <si>
    <t>5+2</t>
  </si>
  <si>
    <t>44932114</t>
  </si>
  <si>
    <t>přístroj hasicí ruční práškový PG 6 LE</t>
  </si>
  <si>
    <t>-1149866650</t>
  </si>
  <si>
    <t>953961213</t>
  </si>
  <si>
    <t>Kotvy chemickou patronou M 12 hl 110 mm do betonu, ŽB nebo kamene s vyvrtáním otvoru</t>
  </si>
  <si>
    <t>1521718762</t>
  </si>
  <si>
    <t>953961215</t>
  </si>
  <si>
    <t>Kotvy chemickou patronou M 20 hl 170 mm do betonu, ŽB nebo kamene s vyvrtáním otvoru</t>
  </si>
  <si>
    <t>910201607</t>
  </si>
  <si>
    <t>953962111</t>
  </si>
  <si>
    <t>Kotvy chemickým tmelem M 8 hl 80 mm do zdiva z plných cihel vyvrtáním otvoru</t>
  </si>
  <si>
    <t>-1666215609</t>
  </si>
  <si>
    <t>985441313</t>
  </si>
  <si>
    <t>Přídavná šroubovitá nerezová výztuž 1 táhlo D 8 mm v drážce v ŽB kci</t>
  </si>
  <si>
    <t>-398256582</t>
  </si>
  <si>
    <t>2,8*2</t>
  </si>
  <si>
    <t>985441323</t>
  </si>
  <si>
    <t>Přídavná šroubovitá nerezová výztuž 2 táhla D 8 mm v drážce v ŽB kci</t>
  </si>
  <si>
    <t>1277277727</t>
  </si>
  <si>
    <t>998</t>
  </si>
  <si>
    <t>Přesun hmot</t>
  </si>
  <si>
    <t>998018002</t>
  </si>
  <si>
    <t>Přesun hmot ruční pro budovy v přes 6 do 12 m</t>
  </si>
  <si>
    <t>-2127992916</t>
  </si>
  <si>
    <t>712311101</t>
  </si>
  <si>
    <t>Provedení povlakové krytiny střech do 10° za studena lakem penetračním nebo asfaltovým</t>
  </si>
  <si>
    <t>-837088829</t>
  </si>
  <si>
    <t>11163153</t>
  </si>
  <si>
    <t>emulze asfaltová penetrační</t>
  </si>
  <si>
    <t>litr</t>
  </si>
  <si>
    <t>580009451</t>
  </si>
  <si>
    <t>125,45*0,3</t>
  </si>
  <si>
    <t>712341559</t>
  </si>
  <si>
    <t>Provedení povlakové krytiny střech do 10° pásy NAIP přitavením v plné ploše</t>
  </si>
  <si>
    <t>-1113515663</t>
  </si>
  <si>
    <t>62833158</t>
  </si>
  <si>
    <t>pás asfaltový natavitelný oxidovaný s vložkou ze skleněné tkaniny typu G200, s jemnozrnným minerálním posypem tl 4,0mm</t>
  </si>
  <si>
    <t>-22175677</t>
  </si>
  <si>
    <t>125,45*1,2</t>
  </si>
  <si>
    <t>712361705</t>
  </si>
  <si>
    <t>Provedení povlakové krytiny střech do 10° fólií lepenou se svařovanými spoji</t>
  </si>
  <si>
    <t>1001987200</t>
  </si>
  <si>
    <t>"druhá vrstva izolace" 144,95</t>
  </si>
  <si>
    <t>28322012</t>
  </si>
  <si>
    <t>fólie hydroizolační střešní mPVC mechanicky kotvená šedá tl 1,5mm</t>
  </si>
  <si>
    <t>290429923</t>
  </si>
  <si>
    <t>144,95*1,2</t>
  </si>
  <si>
    <t>712363352</t>
  </si>
  <si>
    <t>Povlakové krytiny střech do 10° z tvarovaných poplastovaných lišt délky 2 m koutová lišta vnitřní rš 100 mm</t>
  </si>
  <si>
    <t>-2133229732</t>
  </si>
  <si>
    <t>"stěny" 1*5</t>
  </si>
  <si>
    <t>"okraj terasy" 7+5+3+10,5+10+8+4</t>
  </si>
  <si>
    <t>712363353</t>
  </si>
  <si>
    <t>Povlakové krytiny střech do 10° z tvarovaných poplastovaných lišt délky 2 m koutová lišta vnější rš 100 mm</t>
  </si>
  <si>
    <t>231063960</t>
  </si>
  <si>
    <t>1*2</t>
  </si>
  <si>
    <t>712363357</t>
  </si>
  <si>
    <t>Povlakové krytiny střech do 10° z tvarovaných poplastovaných lišt délky 2 m okapnice široká rš 250 mm</t>
  </si>
  <si>
    <t>-1998519383</t>
  </si>
  <si>
    <t>11+3+5</t>
  </si>
  <si>
    <t>712363368</t>
  </si>
  <si>
    <t>Povlakové krytiny střech do 10° z tvarovaných poplastovaných lišt délky 2 m příklopná lišta rš 70 mm</t>
  </si>
  <si>
    <t>-1488343514</t>
  </si>
  <si>
    <t>7+3,5+8,5++10,2</t>
  </si>
  <si>
    <t>712363373</t>
  </si>
  <si>
    <t>Povlakové krytiny střech do 10° z tvarovaných poplastovaných lišt délky 2 m přítlačná lišta rš 70 mm</t>
  </si>
  <si>
    <t>-1518248507</t>
  </si>
  <si>
    <t>712363513</t>
  </si>
  <si>
    <t>Provedení povlak krytiny mechanicky kotvenou do trapézu TI tl přes 140 do 200 mm rohové pole, budova v do 18 m</t>
  </si>
  <si>
    <t>-381579308</t>
  </si>
  <si>
    <t>"atika" 1*(11+3,5+5)</t>
  </si>
  <si>
    <t>28322011</t>
  </si>
  <si>
    <t>fólie hydroizolační střešní mPVC mechanicky kotvená šedá tl 1,8mm</t>
  </si>
  <si>
    <t>696758551</t>
  </si>
  <si>
    <t>712391176</t>
  </si>
  <si>
    <t>Provedení povlakové krytiny střech do 10° připevnění izolace kotvícími terči</t>
  </si>
  <si>
    <t>1275535132</t>
  </si>
  <si>
    <t>"předpoklad 7 kusů/m2" 125,45*7</t>
  </si>
  <si>
    <t>73</t>
  </si>
  <si>
    <t>56280344</t>
  </si>
  <si>
    <t>teleskopická hmoždinka pro kotvení TI dl 180mm</t>
  </si>
  <si>
    <t>274287461</t>
  </si>
  <si>
    <t>74</t>
  </si>
  <si>
    <t>712811102</t>
  </si>
  <si>
    <t>Provedení povlakové krytiny vytažením na konstrukce za studena lakem asfaltovým</t>
  </si>
  <si>
    <t>-790108636</t>
  </si>
  <si>
    <t>75</t>
  </si>
  <si>
    <t>1978979981</t>
  </si>
  <si>
    <t>19,50*0,3</t>
  </si>
  <si>
    <t>76</t>
  </si>
  <si>
    <t>712841559</t>
  </si>
  <si>
    <t>Provedení povlakové krytiny vytažením na konstrukce pásy přitavením NAIP</t>
  </si>
  <si>
    <t>677383017</t>
  </si>
  <si>
    <t>77</t>
  </si>
  <si>
    <t>-1138473976</t>
  </si>
  <si>
    <t>19,50*1,2</t>
  </si>
  <si>
    <t>78</t>
  </si>
  <si>
    <t>998712102</t>
  </si>
  <si>
    <t>Přesun hmot tonážní tonážní pro krytiny povlakové v objektech v přes 6 do 12 m</t>
  </si>
  <si>
    <t>947091895</t>
  </si>
  <si>
    <t>80</t>
  </si>
  <si>
    <t>713131241</t>
  </si>
  <si>
    <t>Montáž izolace tepelné stěn lepením celoplošně v kombinaci s mechanickým kotvením rohoží, pásů, dílců, desek tl do 100mm</t>
  </si>
  <si>
    <t>694054506</t>
  </si>
  <si>
    <t>81</t>
  </si>
  <si>
    <t>713141152</t>
  </si>
  <si>
    <t>Montáž izolace tepelné střech plochých kladené volně 2 vrstvy rohoží, pásů, dílců, desek</t>
  </si>
  <si>
    <t>-1338369300</t>
  </si>
  <si>
    <t>"terasa" 125,45*0,5</t>
  </si>
  <si>
    <t>82</t>
  </si>
  <si>
    <t>713141153</t>
  </si>
  <si>
    <t>Montáž izolace tepelné střech plochých kladené volně 3 vrstvy rohoží, pásů, dílců, desek</t>
  </si>
  <si>
    <t>-1942875966</t>
  </si>
  <si>
    <t>83</t>
  </si>
  <si>
    <t>28376516</t>
  </si>
  <si>
    <t>deska izolační PIR s oboustrannou kompozitní fólií s hliníkovou vložkou pro ploché střechy λ=0,023 tl 100mm</t>
  </si>
  <si>
    <t>114567618</t>
  </si>
  <si>
    <t>84</t>
  </si>
  <si>
    <t>28376143</t>
  </si>
  <si>
    <t>klín izolační spád do 5% EPS 200</t>
  </si>
  <si>
    <t>1096614258</t>
  </si>
  <si>
    <t>69*0,05+138*0,08</t>
  </si>
  <si>
    <t>85</t>
  </si>
  <si>
    <t>998713102</t>
  </si>
  <si>
    <t>Přesun hmot tonážní pro izolace tepelné v objektech v přes 6 do 12 m</t>
  </si>
  <si>
    <t>108049124</t>
  </si>
  <si>
    <t>721</t>
  </si>
  <si>
    <t>Zdravotechnika - vnitřní kanalizace</t>
  </si>
  <si>
    <t>250</t>
  </si>
  <si>
    <t>72101</t>
  </si>
  <si>
    <t>Tlakové zkoušky vody včetně vystavení protokolu</t>
  </si>
  <si>
    <t>964094259</t>
  </si>
  <si>
    <t>251</t>
  </si>
  <si>
    <t>72102</t>
  </si>
  <si>
    <t>Tlakové zkoušky ÚT včetně vystavení protokolu</t>
  </si>
  <si>
    <t>492669609</t>
  </si>
  <si>
    <t>252</t>
  </si>
  <si>
    <t>721175033</t>
  </si>
  <si>
    <t>Potrubí kanalizační plastové dešťové odhlučněné dvouvrstvé DN 125</t>
  </si>
  <si>
    <t>1743841380</t>
  </si>
  <si>
    <t>"od střešního vtoku"3</t>
  </si>
  <si>
    <t>253</t>
  </si>
  <si>
    <t>721233213</t>
  </si>
  <si>
    <t>Střešní vtok polypropylen PP pro pochůzné střechy svislý odtok DN 125 s límcem pro napojení izolace</t>
  </si>
  <si>
    <t>-1484391487</t>
  </si>
  <si>
    <t>"K3"1</t>
  </si>
  <si>
    <t>254</t>
  </si>
  <si>
    <t>725119122</t>
  </si>
  <si>
    <t>Montáž klozetových mís kombi</t>
  </si>
  <si>
    <t>-1723331840</t>
  </si>
  <si>
    <t>"spojovací krček zupětná montáž"1</t>
  </si>
  <si>
    <t>255</t>
  </si>
  <si>
    <t>725119131</t>
  </si>
  <si>
    <t>Montáž klozetových sedátek standardních</t>
  </si>
  <si>
    <t>-1967969505</t>
  </si>
  <si>
    <t>256</t>
  </si>
  <si>
    <t>725219101</t>
  </si>
  <si>
    <t>Montáž umyvadla připevněného na konzoly</t>
  </si>
  <si>
    <t>-363826424</t>
  </si>
  <si>
    <t>257</t>
  </si>
  <si>
    <t>725829131</t>
  </si>
  <si>
    <t>Montáž baterie umyvadlové stojánkové G 1/2" ostatní typ</t>
  </si>
  <si>
    <t>-2127092914</t>
  </si>
  <si>
    <t>"spojovací krček zpětná montáž"3</t>
  </si>
  <si>
    <t>258</t>
  </si>
  <si>
    <t>725849411</t>
  </si>
  <si>
    <t>Montáž baterie sprchové nástěnná s nastavitelnou výškou sprchy</t>
  </si>
  <si>
    <t>71810226</t>
  </si>
  <si>
    <t>"spojovací krček zpětná montáž"1</t>
  </si>
  <si>
    <t>259</t>
  </si>
  <si>
    <t>74102</t>
  </si>
  <si>
    <t>Zpětná montáž svítidel</t>
  </si>
  <si>
    <t>-1424389390</t>
  </si>
  <si>
    <t>"nový strop"16</t>
  </si>
  <si>
    <t>260</t>
  </si>
  <si>
    <t>74103</t>
  </si>
  <si>
    <t>Revize elektroinstalace spojovací krček</t>
  </si>
  <si>
    <t>1856981367</t>
  </si>
  <si>
    <t>261</t>
  </si>
  <si>
    <t>741122016</t>
  </si>
  <si>
    <t>Montáž kabel Cu bez ukončení uložený pod omítku plný kulatý 3x2,5 až 6 mm2 (např. CYKY)</t>
  </si>
  <si>
    <t>-447913106</t>
  </si>
  <si>
    <t>"pro osvětlení na novém stropě"65,3</t>
  </si>
  <si>
    <t>262</t>
  </si>
  <si>
    <t>PKB.712115</t>
  </si>
  <si>
    <t>CYKY-O 3x2,5</t>
  </si>
  <si>
    <t>km</t>
  </si>
  <si>
    <t>2113897799</t>
  </si>
  <si>
    <t>86</t>
  </si>
  <si>
    <t>762123110</t>
  </si>
  <si>
    <t>Montáž tesařských stěn vázaných z hraněného řeziva průřezové pl do 100 cm2</t>
  </si>
  <si>
    <t>-59132209</t>
  </si>
  <si>
    <t>"dřevěné podium" 45+90</t>
  </si>
  <si>
    <t>87</t>
  </si>
  <si>
    <t>60512125</t>
  </si>
  <si>
    <t>hranol stavební řezivo průřezu do 120cm2 do dl 6m</t>
  </si>
  <si>
    <t>1781885739</t>
  </si>
  <si>
    <t>1,1*(45*0,05*0,12+90*0,024*0,100)</t>
  </si>
  <si>
    <t>88</t>
  </si>
  <si>
    <t>762195000</t>
  </si>
  <si>
    <t>Spojovací prostředky pro montáž stěn, příček, bednění stěn</t>
  </si>
  <si>
    <t>-73554537</t>
  </si>
  <si>
    <t>263</t>
  </si>
  <si>
    <t>762341832</t>
  </si>
  <si>
    <t>Demontáž bednění střech z desek tvrdých</t>
  </si>
  <si>
    <t>-1833557679</t>
  </si>
  <si>
    <t>89</t>
  </si>
  <si>
    <t>762511242</t>
  </si>
  <si>
    <t>Podlahové kce podkladové z desek OSB tl 12 mm na sraz šroubovaných (+ lepených)</t>
  </si>
  <si>
    <t>543440147</t>
  </si>
  <si>
    <t>90</t>
  </si>
  <si>
    <t>762511246</t>
  </si>
  <si>
    <t>Podlahové kce podkladové z desek OSB tl 22 mm na sraz šroubovaných (+lepených)</t>
  </si>
  <si>
    <t>318241654</t>
  </si>
  <si>
    <t>264</t>
  </si>
  <si>
    <t>762526811</t>
  </si>
  <si>
    <t>Demontáž podlah z dřevotřísky, překližky, sololitu tloušťky do 20 mm bez polštářů</t>
  </si>
  <si>
    <t>-1522326763</t>
  </si>
  <si>
    <t>"provizorní OSB"107,15</t>
  </si>
  <si>
    <t>91</t>
  </si>
  <si>
    <t>762595001</t>
  </si>
  <si>
    <t>Spojovací prostředky pro položení dřevěných podlah a zakrytí kanálů</t>
  </si>
  <si>
    <t>274760139</t>
  </si>
  <si>
    <t>13+45</t>
  </si>
  <si>
    <t>92</t>
  </si>
  <si>
    <t>998762102</t>
  </si>
  <si>
    <t>Přesun hmot tonážní pro kce tesařské v objektech v přes 6 do 12 m</t>
  </si>
  <si>
    <t>845736316</t>
  </si>
  <si>
    <t>93</t>
  </si>
  <si>
    <t>763111414</t>
  </si>
  <si>
    <t>SDK příčka tl 125 mm profil CW+UW 75 desky 2xA 12,5 s izolací EI 60 Rw do 53 dB</t>
  </si>
  <si>
    <t>201136151</t>
  </si>
  <si>
    <t>3,3*(2+5,5+2)</t>
  </si>
  <si>
    <t>94</t>
  </si>
  <si>
    <t>763111426</t>
  </si>
  <si>
    <t>SDK příčka tl 150 mm profil CW+UW 100 desky 2xDF 12,5 s izolací EI 90 Rw do 59 dB</t>
  </si>
  <si>
    <t>-430444625</t>
  </si>
  <si>
    <t>3,3*3,3-3,6+3,3*7*2+3,3*3,3-3,6+3,3*9-1,6*2</t>
  </si>
  <si>
    <t>95</t>
  </si>
  <si>
    <t>763111437</t>
  </si>
  <si>
    <t>SDK příčka tl 150 mm profil CW+UW 100 desky 2xH2 12,5 s izolací EI 60 Rw do 56 dB</t>
  </si>
  <si>
    <t>80077345</t>
  </si>
  <si>
    <t>3,3*(4,7+3,5*3+0,8)-1,6*2-1,2*2</t>
  </si>
  <si>
    <t>96</t>
  </si>
  <si>
    <t>763121482</t>
  </si>
  <si>
    <t>SDK stěna předsazená tl 102,5 mm profil CW+UW 75 desky 2x akustická 12,5 s izolací EI 30 Rw do 28 dB</t>
  </si>
  <si>
    <t>-1612347665</t>
  </si>
  <si>
    <t>3,3*(7+7+9+7+7+7,5+4,5)</t>
  </si>
  <si>
    <t>3,3*(0,7+0,7+0,7+0,55+0,3*2)</t>
  </si>
  <si>
    <t>1,6*3</t>
  </si>
  <si>
    <t>97</t>
  </si>
  <si>
    <t>763135102</t>
  </si>
  <si>
    <t>Montáž SDK kazetového podhledu z kazet 600x600 mm na zavěšenou polozapuštěnou nosnou konstrukci</t>
  </si>
  <si>
    <t>-2060559781</t>
  </si>
  <si>
    <t>87,28+42,16+186,74+71,35+96,33+75+74,79</t>
  </si>
  <si>
    <t>98</t>
  </si>
  <si>
    <t>59030581</t>
  </si>
  <si>
    <t>podhled kazetový děrovaný 9x9mm polozapuštěný rastr tl 10mm 600x600mm</t>
  </si>
  <si>
    <t>1705880756</t>
  </si>
  <si>
    <t>633,65*1,1</t>
  </si>
  <si>
    <t>99</t>
  </si>
  <si>
    <t>-801405436</t>
  </si>
  <si>
    <t>100</t>
  </si>
  <si>
    <t>55331701</t>
  </si>
  <si>
    <t>zárubeň jednokřídlá ocelová pro sádrokartonové příčky tl stěny 160-200mm rozměru 900/1970, 2100mm</t>
  </si>
  <si>
    <t>1966998825</t>
  </si>
  <si>
    <t>101</t>
  </si>
  <si>
    <t>763181312</t>
  </si>
  <si>
    <t>Montáž dvoukřídlové kovové zárubně do SDK příčky</t>
  </si>
  <si>
    <t>1752085219</t>
  </si>
  <si>
    <t>102</t>
  </si>
  <si>
    <t>55331769</t>
  </si>
  <si>
    <t>zárubeň dvoukřídlá ocelová pro zdění s protipožární úpravou tl stěny 210-250mm rozměru 1600/1970, 2100mm</t>
  </si>
  <si>
    <t>-398452190</t>
  </si>
  <si>
    <t>103</t>
  </si>
  <si>
    <t>763183112</t>
  </si>
  <si>
    <t>Montáž pouzdra posuvných dveří s jednou kapsou pro jedno křídlo š přes 800 do 1200 mm do SDK příčky</t>
  </si>
  <si>
    <t>279562840</t>
  </si>
  <si>
    <t>104</t>
  </si>
  <si>
    <t>55331613</t>
  </si>
  <si>
    <t>pouzdro stavební posuvných dveří jednopouzdrové 900mm standardní rozměr</t>
  </si>
  <si>
    <t>1054741498</t>
  </si>
  <si>
    <t>105</t>
  </si>
  <si>
    <t>998763302</t>
  </si>
  <si>
    <t>Přesun hmot tonážní pro sádrokartonové konstrukce v objektech v přes 6 do 12 m</t>
  </si>
  <si>
    <t>-724653749</t>
  </si>
  <si>
    <t>265</t>
  </si>
  <si>
    <t>764224407</t>
  </si>
  <si>
    <t>Oplechování horních ploch a nadezdívek (atik) bez rohů z Al plechu mechanicky kotvené rš 670 mm</t>
  </si>
  <si>
    <t>1017517918</t>
  </si>
  <si>
    <t>"atika nezateplená část s vytažením na stěnu"10</t>
  </si>
  <si>
    <t>108</t>
  </si>
  <si>
    <t>764226404</t>
  </si>
  <si>
    <t>Oplechování parapetů rovných mechanicky kotvené z Al plechu rš 330 mm</t>
  </si>
  <si>
    <t>551883519</t>
  </si>
  <si>
    <t>0,8*2+1,1+1,9*4+1,25</t>
  </si>
  <si>
    <t>109</t>
  </si>
  <si>
    <t>764226465</t>
  </si>
  <si>
    <t>Příplatek za zvýšenou pracnost oplechování rohů parapetů rovných z Al plechu rš do 400 mm</t>
  </si>
  <si>
    <t>1468854917</t>
  </si>
  <si>
    <t>2*(2+4+1+1)</t>
  </si>
  <si>
    <t>110</t>
  </si>
  <si>
    <t>998764102</t>
  </si>
  <si>
    <t>Přesun hmot tonážní pro konstrukce klempířské v objektech v přes 6 do 12 m</t>
  </si>
  <si>
    <t>920802914</t>
  </si>
  <si>
    <t>111</t>
  </si>
  <si>
    <t>766438111</t>
  </si>
  <si>
    <t>Montáž dřevěného obložení betonových stupňů s podstupnicemi</t>
  </si>
  <si>
    <t>-64669139</t>
  </si>
  <si>
    <t>2,65*5</t>
  </si>
  <si>
    <t>112</t>
  </si>
  <si>
    <t>60627047</t>
  </si>
  <si>
    <t>laťovka topol/ceiba tl 39mm jakost I.</t>
  </si>
  <si>
    <t>-1273803390</t>
  </si>
  <si>
    <t>13,25*0,5*1,1</t>
  </si>
  <si>
    <t>113</t>
  </si>
  <si>
    <t>-214023837</t>
  </si>
  <si>
    <t>269</t>
  </si>
  <si>
    <t>-1876098393</t>
  </si>
  <si>
    <t>"zpětná montáž"7</t>
  </si>
  <si>
    <t>114</t>
  </si>
  <si>
    <t>766694116</t>
  </si>
  <si>
    <t>Montáž parapetních desek dřevěných nebo plastových š do 30 cm</t>
  </si>
  <si>
    <t>499998378</t>
  </si>
  <si>
    <t>115</t>
  </si>
  <si>
    <t>60794103</t>
  </si>
  <si>
    <t>parapet dřevotřískový vnitřní povrch laminátový š 300mm</t>
  </si>
  <si>
    <t>-1014706629</t>
  </si>
  <si>
    <t>11,55*1,2</t>
  </si>
  <si>
    <t>116</t>
  </si>
  <si>
    <t>766891101</t>
  </si>
  <si>
    <t>Dveře vč. zárubně ozn. 1.1</t>
  </si>
  <si>
    <t>-782722990</t>
  </si>
  <si>
    <t>117</t>
  </si>
  <si>
    <t>766891102</t>
  </si>
  <si>
    <t>Dveře vč. zárubně ozn. 1.2</t>
  </si>
  <si>
    <t>562168463</t>
  </si>
  <si>
    <t>118</t>
  </si>
  <si>
    <t>766891103</t>
  </si>
  <si>
    <t>Dveře vč. zárubně ozn. 1.3</t>
  </si>
  <si>
    <t>-785892284</t>
  </si>
  <si>
    <t>119</t>
  </si>
  <si>
    <t>766891104</t>
  </si>
  <si>
    <t>Dveře vč. zárubně ozn. 1.4</t>
  </si>
  <si>
    <t>760089143</t>
  </si>
  <si>
    <t>120</t>
  </si>
  <si>
    <t>766891105</t>
  </si>
  <si>
    <t>Dveře vč. zárubně ozn. 1.5</t>
  </si>
  <si>
    <t>-1108601096</t>
  </si>
  <si>
    <t>121</t>
  </si>
  <si>
    <t>766891106</t>
  </si>
  <si>
    <t>Dveře vč. zárubně ozn. 1.6</t>
  </si>
  <si>
    <t>-504209667</t>
  </si>
  <si>
    <t>122</t>
  </si>
  <si>
    <t>766891107</t>
  </si>
  <si>
    <t>Dveře dvoukřídlé vč. zárubně ozn. 1.7</t>
  </si>
  <si>
    <t>-2082617400</t>
  </si>
  <si>
    <t>123</t>
  </si>
  <si>
    <t>766891108</t>
  </si>
  <si>
    <t>Dveře dvoukřídlé vč. zárubně ozn. 1.8</t>
  </si>
  <si>
    <t>-304650911</t>
  </si>
  <si>
    <t>124</t>
  </si>
  <si>
    <t>766891109</t>
  </si>
  <si>
    <t>Dveře posuvné vč. zárubně ozn. 1.9</t>
  </si>
  <si>
    <t>-1564725604</t>
  </si>
  <si>
    <t>125</t>
  </si>
  <si>
    <t>766891110</t>
  </si>
  <si>
    <t>Dveře dvoukřídlé vč. zárubně ozn. 1.10</t>
  </si>
  <si>
    <t>973885867</t>
  </si>
  <si>
    <t>126</t>
  </si>
  <si>
    <t>766891111</t>
  </si>
  <si>
    <t>Dveře dvoukřídlé venkovní vč. zárubně ozn. 1.11</t>
  </si>
  <si>
    <t>-1955364522</t>
  </si>
  <si>
    <t>127</t>
  </si>
  <si>
    <t>766891121</t>
  </si>
  <si>
    <t>Dveře vč. zárubně ozn. 2.1</t>
  </si>
  <si>
    <t>2105601743</t>
  </si>
  <si>
    <t>128</t>
  </si>
  <si>
    <t>766891122</t>
  </si>
  <si>
    <t>Dveře vč. zárubně ozn. 2.2</t>
  </si>
  <si>
    <t>638283875</t>
  </si>
  <si>
    <t>129</t>
  </si>
  <si>
    <t>766891123</t>
  </si>
  <si>
    <t xml:space="preserve">Dveře  vč. zárubně ozn. 2.3</t>
  </si>
  <si>
    <t>-833107717</t>
  </si>
  <si>
    <t>130</t>
  </si>
  <si>
    <t>766891131</t>
  </si>
  <si>
    <t xml:space="preserve">Dveře  vč. zárubně ozn. 3.1</t>
  </si>
  <si>
    <t>1589053919</t>
  </si>
  <si>
    <t>131</t>
  </si>
  <si>
    <t>766891132</t>
  </si>
  <si>
    <t xml:space="preserve">Dveře  vč. zárubně ozn. 3.2</t>
  </si>
  <si>
    <t>-675024581</t>
  </si>
  <si>
    <t>132</t>
  </si>
  <si>
    <t>766891133</t>
  </si>
  <si>
    <t xml:space="preserve">Dveře  vč. zárubně ozn. 3.3</t>
  </si>
  <si>
    <t>-1864790795</t>
  </si>
  <si>
    <t>133</t>
  </si>
  <si>
    <t>766901101</t>
  </si>
  <si>
    <t>Okno ozn. 01.1</t>
  </si>
  <si>
    <t>-1018936475</t>
  </si>
  <si>
    <t>134</t>
  </si>
  <si>
    <t>766901102</t>
  </si>
  <si>
    <t>Okno ozn. 01.2</t>
  </si>
  <si>
    <t>116240950</t>
  </si>
  <si>
    <t>135</t>
  </si>
  <si>
    <t>766901121</t>
  </si>
  <si>
    <t>Okno ozn. 02.1</t>
  </si>
  <si>
    <t>-1739199361</t>
  </si>
  <si>
    <t>136</t>
  </si>
  <si>
    <t>766901131</t>
  </si>
  <si>
    <t>Okno ozn. 03.1</t>
  </si>
  <si>
    <t>678166891</t>
  </si>
  <si>
    <t>137</t>
  </si>
  <si>
    <t>998766102</t>
  </si>
  <si>
    <t>Přesun hmot tonážní pro kce truhlářské v objektech v přes 6 do 12 m</t>
  </si>
  <si>
    <t>1568490795</t>
  </si>
  <si>
    <t>138</t>
  </si>
  <si>
    <t>767590120</t>
  </si>
  <si>
    <t>Montáž podlahového roštu šroubovaného</t>
  </si>
  <si>
    <t>kg</t>
  </si>
  <si>
    <t>900835913</t>
  </si>
  <si>
    <t>(1*2+0,605*6)*25</t>
  </si>
  <si>
    <t>139</t>
  </si>
  <si>
    <t>55347006</t>
  </si>
  <si>
    <t>rošt podlahový lisovaný žárově zinkovaný velikost 30/2mm 1000x1000mm</t>
  </si>
  <si>
    <t>-1079038853</t>
  </si>
  <si>
    <t>(1*2+0,605*6)*1,1</t>
  </si>
  <si>
    <t>140</t>
  </si>
  <si>
    <t>767881101</t>
  </si>
  <si>
    <t>Žárové zinkování</t>
  </si>
  <si>
    <t>-1649510452</t>
  </si>
  <si>
    <t>141</t>
  </si>
  <si>
    <t>767995112</t>
  </si>
  <si>
    <t>Montáž atypických zámečnických konstrukcí hm přes 5 do 10 kg</t>
  </si>
  <si>
    <t>-1666658404</t>
  </si>
  <si>
    <t>"požární únikového schodiště" 57,09+267,78</t>
  </si>
  <si>
    <t>"zábradlí rampy 2.NP" 121</t>
  </si>
  <si>
    <t>"zábradlí terasa 2.NP" 224</t>
  </si>
  <si>
    <t>142</t>
  </si>
  <si>
    <t>14550230</t>
  </si>
  <si>
    <t xml:space="preserve">profil ocelový jakost S235  + trubky</t>
  </si>
  <si>
    <t>-1158502014</t>
  </si>
  <si>
    <t>669,87*0,0011</t>
  </si>
  <si>
    <t>143</t>
  </si>
  <si>
    <t>998767102</t>
  </si>
  <si>
    <t>Přesun hmot tonážní pro zámečnické konstrukce v objektech v přes 6 do 12 m</t>
  </si>
  <si>
    <t>1902272230</t>
  </si>
  <si>
    <t>144</t>
  </si>
  <si>
    <t>771111011</t>
  </si>
  <si>
    <t>Vysátí podkladu před pokládkou dlažby</t>
  </si>
  <si>
    <t>-1919405829</t>
  </si>
  <si>
    <t>10,52+5,37+18,25+71,35+6,77+1,38+0,84+3,7+96,33+2,8*2,4</t>
  </si>
  <si>
    <t>145</t>
  </si>
  <si>
    <t>771121011</t>
  </si>
  <si>
    <t>Nátěr penetrační na podlahu</t>
  </si>
  <si>
    <t>1671182608</t>
  </si>
  <si>
    <t>146</t>
  </si>
  <si>
    <t>771274122</t>
  </si>
  <si>
    <t>Montáž obkladů stupnic z dlaždic keramických reliéfních nebo z dekorů lepených cementovým flexibilním lepidlem š přes 200 do 250 mm</t>
  </si>
  <si>
    <t>-650683004</t>
  </si>
  <si>
    <t>2,5*8</t>
  </si>
  <si>
    <t>147</t>
  </si>
  <si>
    <t>771274231</t>
  </si>
  <si>
    <t>Montáž obkladů podstupnic z dlaždic keramických hladkých lepených cementovým flexibilním lepidlem v do 150 mm</t>
  </si>
  <si>
    <t>-1535732212</t>
  </si>
  <si>
    <t>148</t>
  </si>
  <si>
    <t>59761073</t>
  </si>
  <si>
    <t>schodovka keramická mrazuvzdorná do interiéru i exteriéru R9/A povrch hladký/matný tl do 10mm š přes 250 do 300mm dl přes 400 do 600mm např. TAURUS GRANIT VIZ POZNÁMKA NÍŽE v položce 59761073a</t>
  </si>
  <si>
    <t>-917931623</t>
  </si>
  <si>
    <t>22,00*1,05</t>
  </si>
  <si>
    <t>215</t>
  </si>
  <si>
    <t>59761073a</t>
  </si>
  <si>
    <t>NEOCEŇOVAT POUZE POPIS - Zadavatel připouští v souladu s § 89 odst. 6 ZZVZ pro plnění zakázky použití rovnocenné náhrady s dodržením požadovaného kvalitativního, technického, tvarového, vizuálního a materiálového řešení</t>
  </si>
  <si>
    <t>-301520050</t>
  </si>
  <si>
    <t>21*1,1 'Přepočtené koeficientem množství</t>
  </si>
  <si>
    <t>150</t>
  </si>
  <si>
    <t>771474112</t>
  </si>
  <si>
    <t>Montáž soklů z dlaždic keramických rovných lepených cementovým flexibilním lepidlem v přes 65 do 90 mm</t>
  </si>
  <si>
    <t>-1949214078</t>
  </si>
  <si>
    <t>151</t>
  </si>
  <si>
    <t>59761185</t>
  </si>
  <si>
    <t>sokl keramický mrazuvzdorný povrch matný tl do 10mm výšky přes 65 do 90mm</t>
  </si>
  <si>
    <t>878350481</t>
  </si>
  <si>
    <t>(298,25+4)*1,1</t>
  </si>
  <si>
    <t>216</t>
  </si>
  <si>
    <t>59761185a</t>
  </si>
  <si>
    <t>217122952</t>
  </si>
  <si>
    <t>291,345454545455*1,1 'Přepočtené koeficientem množství</t>
  </si>
  <si>
    <t>153</t>
  </si>
  <si>
    <t>771574114</t>
  </si>
  <si>
    <t>Montáž podlah keramických hladkých lepených cementovým flexibilním lepidlem přes 19 do 22 ks/m2</t>
  </si>
  <si>
    <t>-275979195</t>
  </si>
  <si>
    <t>10,52+5,37+18,25+71,35+6,77+1,38+0,84+3,7</t>
  </si>
  <si>
    <t>154</t>
  </si>
  <si>
    <t>59761178</t>
  </si>
  <si>
    <t>dlažba keramická povrch hladký/matný tl do 10mm , 600x600mm, rektifikováno, např. Betonico , bílo/šedá VIZ POZNÁMKA NÍŽE v položce 59761178a</t>
  </si>
  <si>
    <t>-48648714</t>
  </si>
  <si>
    <t>118,18*1,1</t>
  </si>
  <si>
    <t>217</t>
  </si>
  <si>
    <t>59761178a</t>
  </si>
  <si>
    <t>-1592771636</t>
  </si>
  <si>
    <t>118,181818181818*1,1 'Přepočtené koeficientem množství</t>
  </si>
  <si>
    <t>155</t>
  </si>
  <si>
    <t>771574478</t>
  </si>
  <si>
    <t>Montáž podlah keramických pro mechanické zatížení lepených cementovým flexibilním lepidlem přes 19 do 22 ks/m2</t>
  </si>
  <si>
    <t>-457315027</t>
  </si>
  <si>
    <t>96,33</t>
  </si>
  <si>
    <t>156</t>
  </si>
  <si>
    <t>59761173</t>
  </si>
  <si>
    <t xml:space="preserve">dlažba keramická slinutá mrazuvzdorná do interiéru i exteriéru R11/B povrch reliéfní/matný tl do 10mm, rektifikováno, např. Fineza  Cementum VIZ POZNÁMKA NÍŽEv položce 59761173a</t>
  </si>
  <si>
    <t>854455238</t>
  </si>
  <si>
    <t>96,33*1,1</t>
  </si>
  <si>
    <t>218</t>
  </si>
  <si>
    <t>59761173a</t>
  </si>
  <si>
    <t>-1240777594</t>
  </si>
  <si>
    <t>96,3272727272727*1,1 'Přepočtené koeficientem množství</t>
  </si>
  <si>
    <t>157</t>
  </si>
  <si>
    <t>771577111</t>
  </si>
  <si>
    <t>Příplatek k montáži podlah keramických lepených cementovým flexibilním lepidlem za plochu do 5 m2</t>
  </si>
  <si>
    <t>-1446843201</t>
  </si>
  <si>
    <t>5,37+1,38+0,84+3,7</t>
  </si>
  <si>
    <t>158</t>
  </si>
  <si>
    <t>771591115</t>
  </si>
  <si>
    <t>Podlahy spárování silikonem</t>
  </si>
  <si>
    <t>-1030313401</t>
  </si>
  <si>
    <t>(298,25+4)</t>
  </si>
  <si>
    <t>159</t>
  </si>
  <si>
    <t>998771102</t>
  </si>
  <si>
    <t>Přesun hmot tonážní pro podlahy z dlaždic v objektech v přes 6 do 12 m</t>
  </si>
  <si>
    <t>-1097555859</t>
  </si>
  <si>
    <t>160</t>
  </si>
  <si>
    <t>776111112</t>
  </si>
  <si>
    <t>Broušení betonového podkladu povlakových podlah</t>
  </si>
  <si>
    <t>-1896490600</t>
  </si>
  <si>
    <t>5,7+4,74+4,86+87,28+42,16+186,74</t>
  </si>
  <si>
    <t>75+9,6</t>
  </si>
  <si>
    <t>74,79</t>
  </si>
  <si>
    <t>161</t>
  </si>
  <si>
    <t>776111311</t>
  </si>
  <si>
    <t>Vysátí podkladu povlakových podlah</t>
  </si>
  <si>
    <t>1973781278</t>
  </si>
  <si>
    <t>162</t>
  </si>
  <si>
    <t>776121111</t>
  </si>
  <si>
    <t>Vodou ředitelná penetrace savého podkladu povlakových podlah ředěná v poměru 1:3</t>
  </si>
  <si>
    <t>-371865533</t>
  </si>
  <si>
    <t>163</t>
  </si>
  <si>
    <t>776141121</t>
  </si>
  <si>
    <t>Stěrka podlahová nivelační pro vyrovnání podkladu povlakových podlah pevnosti 30 MPa tl do 3 mm</t>
  </si>
  <si>
    <t>-1961852715</t>
  </si>
  <si>
    <t>164</t>
  </si>
  <si>
    <t>227008060</t>
  </si>
  <si>
    <t>165</t>
  </si>
  <si>
    <t>776231111</t>
  </si>
  <si>
    <t>Lepení lamel a čtverců z vinylu standardním lepidlem</t>
  </si>
  <si>
    <t>-3753235</t>
  </si>
  <si>
    <t>211</t>
  </si>
  <si>
    <t>28411117</t>
  </si>
  <si>
    <t xml:space="preserve">Heterogenní vinylová krytina v rolích  s výztužnou mřížkou ze skelných vláken,   tl. 2 mm, tl. nášlapné vrstvy 0,7 mm, tř zátěže 34/43, reakce na oheň Bfl-s1, kluznost za mokra R10,např. Taralay Impression  VIZ POZNÁMKA NÍŽE v položce 28411117b</t>
  </si>
  <si>
    <t>-1491148091</t>
  </si>
  <si>
    <t>(490,87-186,74)*1,1</t>
  </si>
  <si>
    <t>212</t>
  </si>
  <si>
    <t>28411117b</t>
  </si>
  <si>
    <t>-1349551400</t>
  </si>
  <si>
    <t>304,127272727273*1,1 'Přepočtené koeficientem množství</t>
  </si>
  <si>
    <t>167</t>
  </si>
  <si>
    <t>28411057</t>
  </si>
  <si>
    <t xml:space="preserve">dílce 100%vinyl pro zvlášť namáhané povrchy naprř. ZERO-FRAVITY,   váha 3300g/m2,  tl. 6mm, s pěnovým podkladem, vložka minerálních vláken, třída otěru T, hořlavost Bfl S1, bez ftalátů, lepící mřížka PIKIT, FR_RU2, odstín šedá VIZ POZNÁMKA NÍŽE v28411057a</t>
  </si>
  <si>
    <t>-2122436302</t>
  </si>
  <si>
    <t>(186,74)*1,1</t>
  </si>
  <si>
    <t>213</t>
  </si>
  <si>
    <t>28411057a</t>
  </si>
  <si>
    <t>1854074583</t>
  </si>
  <si>
    <t>186,736363636364*1,1 'Přepočtené koeficientem množství</t>
  </si>
  <si>
    <t>168</t>
  </si>
  <si>
    <t>776421111</t>
  </si>
  <si>
    <t>Montáž obvodových lišt lepením</t>
  </si>
  <si>
    <t>2020034832</t>
  </si>
  <si>
    <t>169</t>
  </si>
  <si>
    <t>28411010</t>
  </si>
  <si>
    <t>lišta soklová PVC 20x100mm</t>
  </si>
  <si>
    <t>1294695299</t>
  </si>
  <si>
    <t>475,88*1,05</t>
  </si>
  <si>
    <t>170</t>
  </si>
  <si>
    <t>998776102</t>
  </si>
  <si>
    <t>Přesun hmot tonážní pro podlahy povlakové v objektech v přes 6 do 12 m</t>
  </si>
  <si>
    <t>-1126600549</t>
  </si>
  <si>
    <t>171</t>
  </si>
  <si>
    <t>781111011</t>
  </si>
  <si>
    <t>Ometení (oprášení) stěny při přípravě podkladu</t>
  </si>
  <si>
    <t>2014500989</t>
  </si>
  <si>
    <t>"M1.01" 1,5*5*2</t>
  </si>
  <si>
    <t>"M1.03" 1,5*(7*2+2,5*2)</t>
  </si>
  <si>
    <t>"M1.10" 3,25*(7*2+12*2)-1,6*2-1,2-1,8-2,4*2,4*3-0,9*2,4*2</t>
  </si>
  <si>
    <t>"M1.12" 3,25*(1,9*2+0,9*2)-1,2*2</t>
  </si>
  <si>
    <t>"M1.13" 3,25*(0,9*2+1,2*2)-1,2</t>
  </si>
  <si>
    <t>"M1.14" 3,25*(3,2*2+1,2*2)-1,6</t>
  </si>
  <si>
    <t>"venkovní schody" 0,5*1,4*2</t>
  </si>
  <si>
    <t>172</t>
  </si>
  <si>
    <t>781121011</t>
  </si>
  <si>
    <t>Nátěr penetrační na stěnu</t>
  </si>
  <si>
    <t>1806301176</t>
  </si>
  <si>
    <t>173</t>
  </si>
  <si>
    <t>781474114</t>
  </si>
  <si>
    <t>Montáž obkladů vnitřních keramických hladkých přes 19 do 22 ks/m2 lepených flexibilním lepidlem</t>
  </si>
  <si>
    <t>61708731</t>
  </si>
  <si>
    <t>174</t>
  </si>
  <si>
    <t>59761040/R</t>
  </si>
  <si>
    <t>obklad keramický hladký 300x600mm, tl.10mm, rektifikovaný, např. COLOR ONE, SYSTEM VIZ POZNÁMKA NÍŽE v položce 59761040a</t>
  </si>
  <si>
    <t>139881569</t>
  </si>
  <si>
    <t>194,45*1,1</t>
  </si>
  <si>
    <t>214</t>
  </si>
  <si>
    <t>59761040a</t>
  </si>
  <si>
    <t>1261431072</t>
  </si>
  <si>
    <t>194,454545454545*1,1 'Přepočtené koeficientem množství</t>
  </si>
  <si>
    <t>175</t>
  </si>
  <si>
    <t>781492211</t>
  </si>
  <si>
    <t>Montáž profilů rohových lepených flexibilním cementovým lepidlem</t>
  </si>
  <si>
    <t>-1818121469</t>
  </si>
  <si>
    <t>"M1.01" 1,5*4</t>
  </si>
  <si>
    <t>"M1.03" 1,5*6</t>
  </si>
  <si>
    <t>"M1.10" 3,25*10</t>
  </si>
  <si>
    <t>176</t>
  </si>
  <si>
    <t>781492251</t>
  </si>
  <si>
    <t>Montáž profilů ukončovacích lepených flexibilním cementovým lepidlem</t>
  </si>
  <si>
    <t>-989205990</t>
  </si>
  <si>
    <t>"M1.01" 5*2</t>
  </si>
  <si>
    <t>"M1.03" (7*2+2,5*2)</t>
  </si>
  <si>
    <t>"M1.10" (7*2+12*2)</t>
  </si>
  <si>
    <t>"M1.12" (1,9*2+0,9*2)</t>
  </si>
  <si>
    <t>"M1.13" (0,9*2+1,2*2)</t>
  </si>
  <si>
    <t>"M1.14" (3,2*2+1,2*2)</t>
  </si>
  <si>
    <t>177</t>
  </si>
  <si>
    <t>19416011</t>
  </si>
  <si>
    <t>lišta ukončovací hliníková vysoký lesk 10mm</t>
  </si>
  <si>
    <t>-770687873</t>
  </si>
  <si>
    <t>(47,5+85,6)*1,2</t>
  </si>
  <si>
    <t>178</t>
  </si>
  <si>
    <t>781495115</t>
  </si>
  <si>
    <t>Spárování vnitřních obkladů silikonem</t>
  </si>
  <si>
    <t>-1366367863</t>
  </si>
  <si>
    <t>179</t>
  </si>
  <si>
    <t>781495142</t>
  </si>
  <si>
    <t>Průnik obkladem kruhový přes DN 30 do DN 90</t>
  </si>
  <si>
    <t>1158798343</t>
  </si>
  <si>
    <t>180</t>
  </si>
  <si>
    <t>781495211</t>
  </si>
  <si>
    <t>Čištění vnitřních ploch stěn po provedení obkladu chemickými prostředky</t>
  </si>
  <si>
    <t>1508630586</t>
  </si>
  <si>
    <t>181</t>
  </si>
  <si>
    <t>998781102</t>
  </si>
  <si>
    <t>Přesun hmot tonážní pro obklady keramické v objektech v přes 6 do 12 m</t>
  </si>
  <si>
    <t>-584271057</t>
  </si>
  <si>
    <t>783</t>
  </si>
  <si>
    <t>Dokončovací práce - nátěry</t>
  </si>
  <si>
    <t>182</t>
  </si>
  <si>
    <t>783314201</t>
  </si>
  <si>
    <t>Základní antikorozní jednonásobný syntetický standardní nátěr zámečnických konstrukcí</t>
  </si>
  <si>
    <t>-38485809</t>
  </si>
  <si>
    <t>183</t>
  </si>
  <si>
    <t>783315101</t>
  </si>
  <si>
    <t>Mezinátěr jednonásobný syntetický standardní zámečnických konstrukcí</t>
  </si>
  <si>
    <t>-146046331</t>
  </si>
  <si>
    <t>"zárubně" 20+6*2</t>
  </si>
  <si>
    <t>184</t>
  </si>
  <si>
    <t>783317101</t>
  </si>
  <si>
    <t>Krycí jednonásobný syntetický standardní nátěr zámečnických konstrukcí</t>
  </si>
  <si>
    <t>1620520793</t>
  </si>
  <si>
    <t>185</t>
  </si>
  <si>
    <t>783601327</t>
  </si>
  <si>
    <t>Odmaštění článkových otopných těles ředidlovým odmašťovačem před provedením nátěru</t>
  </si>
  <si>
    <t>1538094668</t>
  </si>
  <si>
    <t>186</t>
  </si>
  <si>
    <t>783617111</t>
  </si>
  <si>
    <t>Krycí jednonásobný syntetický nátěr článkových otopných těles</t>
  </si>
  <si>
    <t>-726996073</t>
  </si>
  <si>
    <t>784</t>
  </si>
  <si>
    <t>Dokončovací práce - malby a tapety</t>
  </si>
  <si>
    <t>187</t>
  </si>
  <si>
    <t>784111001</t>
  </si>
  <si>
    <t>Oprášení (ometení ) podkladu v místnostech v do 3,80 m</t>
  </si>
  <si>
    <t>1690690819</t>
  </si>
  <si>
    <t>71,8+2115,72+31,35*2+87,28*2+47,2*2+161,7</t>
  </si>
  <si>
    <t>"1.np sauna+ vstup"3*(7,6*2+5+2,2*4+1*2+3,7*2+1,5+2*2+1,2+2)-(2*0,8*1,97+0,6*1,97+1,8*2,7)</t>
  </si>
  <si>
    <t>"strop 1.np sauna+chodba+vstup"(9,6+1,35+12,6+9,8)+(18,4+11,2+44,2)</t>
  </si>
  <si>
    <t>188</t>
  </si>
  <si>
    <t>784111011</t>
  </si>
  <si>
    <t>Obroušení podkladu omítnutého v místnostech v do 3,80 m</t>
  </si>
  <si>
    <t>327399315</t>
  </si>
  <si>
    <t>"učebny"2680,88</t>
  </si>
  <si>
    <t xml:space="preserve">"1.np stěny  sauna+ vstup"3*(7,6*2+5+2,2*4+1*2+3,7*2+1,5+2*2+1,2+2)-(2*0,8*1,97+0,6*1,97+1,8*2,7)</t>
  </si>
  <si>
    <t>189</t>
  </si>
  <si>
    <t>784171101</t>
  </si>
  <si>
    <t>Zakrytí vnitřních podlah včetně pozdějšího odkrytí</t>
  </si>
  <si>
    <t>-789609233</t>
  </si>
  <si>
    <t>"spojovací krček"107,15</t>
  </si>
  <si>
    <t>190</t>
  </si>
  <si>
    <t>28323153</t>
  </si>
  <si>
    <t>fólie pro malířské potřeby samolepicí 0,5mx100m</t>
  </si>
  <si>
    <t>637358105</t>
  </si>
  <si>
    <t>936,84*1,2</t>
  </si>
  <si>
    <t>191</t>
  </si>
  <si>
    <t>784171121</t>
  </si>
  <si>
    <t>Zakrytí vnitřních ploch konstrukcí nebo prvků v místnostech v do 3,80 m</t>
  </si>
  <si>
    <t>1189790508</t>
  </si>
  <si>
    <t>205*2,6</t>
  </si>
  <si>
    <t>192</t>
  </si>
  <si>
    <t>-257222123</t>
  </si>
  <si>
    <t>533,00*1,2</t>
  </si>
  <si>
    <t>193</t>
  </si>
  <si>
    <t>784181111</t>
  </si>
  <si>
    <t>Základní silikátová jednonásobná bezbarvá penetrace podkladu v místnostech v do 3,80 m</t>
  </si>
  <si>
    <t>-507782073</t>
  </si>
  <si>
    <t>194</t>
  </si>
  <si>
    <t>784211121</t>
  </si>
  <si>
    <t>Dvojnásobné bílé malby ze směsí za mokra středně oděruvzdorných v místnostech v do 3,80 m</t>
  </si>
  <si>
    <t>1441659486</t>
  </si>
  <si>
    <t>75-03 - Technika prostředí staveb</t>
  </si>
  <si>
    <t>Soupis:</t>
  </si>
  <si>
    <t>ELI - Elektro silnoproud</t>
  </si>
  <si>
    <t>D2 - 310. Elektroinstalační úložný materiál</t>
  </si>
  <si>
    <t>D3 - 320. Kabely a vodiče</t>
  </si>
  <si>
    <t>D4 - 330. Rozváděče a instalační přístroje</t>
  </si>
  <si>
    <t>D5 - 340. Domovní elektroinstalační materiál</t>
  </si>
  <si>
    <t>D6 - 350. Svítidla a osvětlovací zařízení</t>
  </si>
  <si>
    <t>D7 - 400. Montáže, zkoušky a revize</t>
  </si>
  <si>
    <t>D8 - 410. Zemní a pomocné stavební práce</t>
  </si>
  <si>
    <t>Mimostav. doprava</t>
  </si>
  <si>
    <t>Ostatní</t>
  </si>
  <si>
    <t>D2</t>
  </si>
  <si>
    <t>310. Elektroinstalační úložný materiál</t>
  </si>
  <si>
    <t>R 310.001</t>
  </si>
  <si>
    <t>Přístrojová krabice, pro přístroje s roztečí 71mm, pod omítku</t>
  </si>
  <si>
    <t>ks</t>
  </si>
  <si>
    <t>741112061</t>
  </si>
  <si>
    <t>Montáž krabice přístrojová zapuštěná plastová kruhová</t>
  </si>
  <si>
    <t>R 310.003</t>
  </si>
  <si>
    <t>Krabice rozvodná s víčkem a svorkovnicí, Ø73,5mm, hloubka 43mm</t>
  </si>
  <si>
    <t>741112101</t>
  </si>
  <si>
    <t>Montáž rozvodka zapuštěná plastová kruhová</t>
  </si>
  <si>
    <t>R 310.032</t>
  </si>
  <si>
    <t>Trubka elektroinstalační, ohebná, PVC, se střední mechanickou odolností 750N, vnější Ø25mm</t>
  </si>
  <si>
    <t>R 310.033</t>
  </si>
  <si>
    <t>Trubka elektroinstalační, ohebná, PVC, se střední mechanickou odolností 750N, vnější Ø32mm</t>
  </si>
  <si>
    <t>741110062</t>
  </si>
  <si>
    <t>Montáž trubka plastová ohebná D přes 23 do 35 mm uložená pod omítku</t>
  </si>
  <si>
    <t>R 310.042</t>
  </si>
  <si>
    <t>Lišta plastová hranatá, 40x20, bílá</t>
  </si>
  <si>
    <t>741110511</t>
  </si>
  <si>
    <t>Montáž lišta a kanálek vkládací šířky do 60 mm s víčkem</t>
  </si>
  <si>
    <t>D3</t>
  </si>
  <si>
    <t>320. Kabely a vodiče</t>
  </si>
  <si>
    <t>R 320.010</t>
  </si>
  <si>
    <t>Kabel instalační, izolace PVC, CYKY-O 3x1,5</t>
  </si>
  <si>
    <t>R 320.011</t>
  </si>
  <si>
    <t>Kabel instalační, izolace PVC, CYKY-J 3x1,5</t>
  </si>
  <si>
    <t>741122015</t>
  </si>
  <si>
    <t>Montáž kabel Cu bez ukončení uložený pod omítku plný kulatý 3x1,5 mm2 (např. CYKY)</t>
  </si>
  <si>
    <t>R 320.012</t>
  </si>
  <si>
    <t>Kabel instalační, izolace PVC, CYKY-J 3x2,5</t>
  </si>
  <si>
    <t>R 320.030</t>
  </si>
  <si>
    <t>Kabel instalační, izolace PVC CYKY-J 5x1,5</t>
  </si>
  <si>
    <t>R 320.031</t>
  </si>
  <si>
    <t>Kabel instalační, izolace PVC CYKY-J 5x2,5</t>
  </si>
  <si>
    <t>741122031</t>
  </si>
  <si>
    <t>Montáž kabel Cu bez ukončení uložený pod omítku plný kulatý 5x1,5 až 2,5 mm2 (např. CYKY)</t>
  </si>
  <si>
    <t>R 320.035</t>
  </si>
  <si>
    <t>Kabel instalační, izolace PVC CYKY-J 5x10</t>
  </si>
  <si>
    <t>741122643</t>
  </si>
  <si>
    <t>Montáž kabel Cu plný kulatý žíla 5x10 mm2 uložený pevně (např. CYKY)</t>
  </si>
  <si>
    <t>R 320.310</t>
  </si>
  <si>
    <t>Kabel pryžový pro lehké mechanické namáhání, H05RR-F 3G2,5</t>
  </si>
  <si>
    <t>R 320.311</t>
  </si>
  <si>
    <t>Kabel pryžový pro lehké mechanické namáhání, H05RR-F 5G2,5</t>
  </si>
  <si>
    <t>741120501</t>
  </si>
  <si>
    <t>Montáž kabelů flexibilních Cu lehkých a středních do 7 žil uložených volně (např. CGSG)</t>
  </si>
  <si>
    <t>741130001</t>
  </si>
  <si>
    <t>Ukončení vodič izolovaný do 2,5 mm2 v rozváděči nebo na přístroji</t>
  </si>
  <si>
    <t>741130005</t>
  </si>
  <si>
    <t>Ukončení vodič izolovaný do 10 mm2 v rozváděči nebo na přístroji</t>
  </si>
  <si>
    <t>741130115</t>
  </si>
  <si>
    <t>Ukončení šňůra 3x0,35 až 4 mm2 se zapojením</t>
  </si>
  <si>
    <t>741130144</t>
  </si>
  <si>
    <t>Ukončení šňůra 5x0,5 až 4 mm2 se zapojením</t>
  </si>
  <si>
    <t>741128005</t>
  </si>
  <si>
    <t>Ostatní práce při montáži vodičů a kabelů - trasování vedení na omítce</t>
  </si>
  <si>
    <t>D4</t>
  </si>
  <si>
    <t>330. Rozváděče a instalační přístroje</t>
  </si>
  <si>
    <t>R 330.004</t>
  </si>
  <si>
    <t>Rozvaděč RSM-1, rozvodnice oceloplechová, 96 modulů, 4x24, pod omítku, barva bílá, 125A - viz. výkres EL.8</t>
  </si>
  <si>
    <t>741210001</t>
  </si>
  <si>
    <t>Montáž rozvodnice oceloplechová nebo plastová běžná do 20 kg</t>
  </si>
  <si>
    <t>R 330.027</t>
  </si>
  <si>
    <t>Jistič jednopólový, char. B, 10A, 6kA</t>
  </si>
  <si>
    <t>R 330.028</t>
  </si>
  <si>
    <t>Jistič jednopólový, char. C, 10A, 6kA</t>
  </si>
  <si>
    <t>R 330.029</t>
  </si>
  <si>
    <t>Jistič jednopólový, char. B, 16A, 6kA</t>
  </si>
  <si>
    <t>R 330.030</t>
  </si>
  <si>
    <t>Jistič jednopólový, char. C, 16A, 6kA</t>
  </si>
  <si>
    <t>741320101</t>
  </si>
  <si>
    <t>Montáž jističů jednopólových nn do 25 A bez krytu se zapojením vodičů</t>
  </si>
  <si>
    <t>R 330.091</t>
  </si>
  <si>
    <t>Proudový chránič s jističem, 1+N, 16A/B, 30mA, 6kA, A</t>
  </si>
  <si>
    <t>741321001</t>
  </si>
  <si>
    <t>Montáž proudových chráničů dvoupólových nn do 25 A bez krytu se zapojením vodičů</t>
  </si>
  <si>
    <t>R 330.102</t>
  </si>
  <si>
    <t>Proudový chránič 4-pólový, 30mA, 40A, 10kA, AC</t>
  </si>
  <si>
    <t>741321041</t>
  </si>
  <si>
    <t>Montáž proudových chráničů čtyřpólových nn do 63 A bez krytu se zapojením vodičů</t>
  </si>
  <si>
    <t>R 330.403</t>
  </si>
  <si>
    <t>Hlavní vypínač 3-pól, 40A</t>
  </si>
  <si>
    <t>741310451</t>
  </si>
  <si>
    <t>Montáž spínač tří/čtyřpólový vestavný vačkový nebo válcový 63 A, 1 až 2 svorky se zapojením vodičů</t>
  </si>
  <si>
    <t>R 330.301</t>
  </si>
  <si>
    <t>Lišta propojovací 1m</t>
  </si>
  <si>
    <t>741231013</t>
  </si>
  <si>
    <t>Montáž svorkovnice do rozvaděčů - jistící</t>
  </si>
  <si>
    <t>R 330.025</t>
  </si>
  <si>
    <t>Jistič jednopólový, char. B, 6A, 6kA</t>
  </si>
  <si>
    <t>R 330.041</t>
  </si>
  <si>
    <t>Jistič trojpólový, char. B, 40A, 10kA</t>
  </si>
  <si>
    <t>741320171</t>
  </si>
  <si>
    <t>Montáž jističů třípólových nn do 63 A bez krytu se zapojením vodičů</t>
  </si>
  <si>
    <t>HZS2231</t>
  </si>
  <si>
    <t>Hodinové zúčtovací sazby profesí PSV provádění stavebních instalací elektrikář Úprava zapojení stávajících rozvaděčů, včetně vydrátování a souvisejícíh úprav</t>
  </si>
  <si>
    <t>D5</t>
  </si>
  <si>
    <t>340. Domovní elektroinstalační materiál</t>
  </si>
  <si>
    <t>R 340.001</t>
  </si>
  <si>
    <t>Spínač jednopólový; řazení 1; pro vícenásobný rámeček; komplet (přístroj + kryt + rámeček); barva bílá, bezšroubové svorky</t>
  </si>
  <si>
    <t>741310101</t>
  </si>
  <si>
    <t>Montáž spínač (polo)zapuštěný bezšroubové připojení 1-jednopólový se zapojením vodičů</t>
  </si>
  <si>
    <t>R 340.002</t>
  </si>
  <si>
    <t>Ovladač zapínací; řazení 1/0; pro vícenásobný rámeček; komplet (přístroj + kryt + rámeček); barva bílá, bezšroubové svorky</t>
  </si>
  <si>
    <t>106</t>
  </si>
  <si>
    <t>741310112</t>
  </si>
  <si>
    <t>Montáž ovladač (polo)zapuštěný bezšroubové připojení 1/0-tlačítkový zapínací se zapojením vodičů</t>
  </si>
  <si>
    <t>R 340.005</t>
  </si>
  <si>
    <t>Přepínač sériový; řazení 5; pro vícenásobný rámeček; komplet (přístroj + kryt + rámeček); barva bílá, bezšroubové svorky</t>
  </si>
  <si>
    <t>741310121</t>
  </si>
  <si>
    <t>Montáž přepínač (polo)zapuštěný bezšroubové připojení 5-seriový se zapojením vodičů</t>
  </si>
  <si>
    <t>R 340.006</t>
  </si>
  <si>
    <t>Přepínač střídavý; řazení 6; pro vícenásobný rámeček; komplet (přístroj + kryt + rámeček); barva bílá, bezšroubové svorky</t>
  </si>
  <si>
    <t>741310122</t>
  </si>
  <si>
    <t>Montáž přepínač (polo)zapuštěný bezšroubové připojení 6-střídavý se zapojením vodičů</t>
  </si>
  <si>
    <t>R 340.012</t>
  </si>
  <si>
    <t>Přepínač střídavý dvojitý; řazení 6+6; pro vícenásobný rámeček; komplet (přístroj + kryt + rámeček); barva bílá, bezšroubové svorky</t>
  </si>
  <si>
    <t>741310125</t>
  </si>
  <si>
    <t>Montáž přepínač (polo)zapuštěný bezšroubové připojení 6+6-dvojitý střídavý se zapojením vodičů</t>
  </si>
  <si>
    <t>R 340.080</t>
  </si>
  <si>
    <t>Výkonový stmívač pro otočné ovládání a tlačítkové spínání, až 64 zařízení DALI; komplet (přístroj + kryt + rámeček); barva bílá</t>
  </si>
  <si>
    <t>R 340.081</t>
  </si>
  <si>
    <t>Stmívač pro otočné ovládání a tlačítkové spínání, až 64 zařízení DALI; pro další ovládací místo; komplet (přístroj + kryt + rámeček); barva bílá</t>
  </si>
  <si>
    <t>741330821</t>
  </si>
  <si>
    <t>Montáž relé-regulátor</t>
  </si>
  <si>
    <t>R 340.201</t>
  </si>
  <si>
    <t>Zásuvka jednonásobná s ochraným kolíkem; řazení 2P+PE; pro vícenásobný rámeček; barva bílá; bezšroubové svorky</t>
  </si>
  <si>
    <t>741313001</t>
  </si>
  <si>
    <t>Montáž zásuvka (polo)zapuštěná bezšroubové připojení 2P+PE se zapojením vodičů</t>
  </si>
  <si>
    <t>R 340.251</t>
  </si>
  <si>
    <t>Zásuvka jednonásobná s ochraným kolíkem; řazení 2P+PE; IP44; barva bílá</t>
  </si>
  <si>
    <t>741313072</t>
  </si>
  <si>
    <t>Montáž zásuvka chráněná v krabici šroubové připojení 2P+PE prostředí základní, vlhké se zapojením vodičů</t>
  </si>
  <si>
    <t>R 340.291</t>
  </si>
  <si>
    <t>Zásuvka jednonásobná, řazení 2P+PE, barva bílá, bezšroubové svorky, ochrana proti přepětí</t>
  </si>
  <si>
    <t>741313005</t>
  </si>
  <si>
    <t>Montáž zásuvka (polo)zapuštěná bezšroubové připojení 2P + PE s přepěťovou ochranou se zapojením vodičů</t>
  </si>
  <si>
    <t>R 340.211</t>
  </si>
  <si>
    <t>Instalační sada výklopného zásuvkového rámečku do nábytku, materiál Al, bílý, pro 2 zásuvky modul 45</t>
  </si>
  <si>
    <t>R 340.215</t>
  </si>
  <si>
    <t>Podlahová krabice pro 12 modulů; komplet (přístrojová jednotka + kryt)</t>
  </si>
  <si>
    <t>R 340.259</t>
  </si>
  <si>
    <t>Zásuvka 45x45 s ochraným kolíkem; řazení 2P+PE; barva bílá</t>
  </si>
  <si>
    <t>741111002</t>
  </si>
  <si>
    <t>Montáž podlahových kanálů - krabice s vývody</t>
  </si>
  <si>
    <t>741313033</t>
  </si>
  <si>
    <t>Montáž zásuvka vest. šroubové připojení 2P+PE se zapojením vodičů</t>
  </si>
  <si>
    <t>742430015</t>
  </si>
  <si>
    <t>Montáž žaluziového ovladače pro plátno</t>
  </si>
  <si>
    <t>R 340.282</t>
  </si>
  <si>
    <t>Vývodka kabelová pro pohyblivý přívod; do 5x2,5; komplet; bílá</t>
  </si>
  <si>
    <t>152</t>
  </si>
  <si>
    <t>R 340.301</t>
  </si>
  <si>
    <t>Multifunkční časové relé, do instalační krabice, 10 - 100VA</t>
  </si>
  <si>
    <t>741330631</t>
  </si>
  <si>
    <t>Montáž relé pomocné vestavné v krytu s kontakty 2P, 3Z se zapojením vodičů</t>
  </si>
  <si>
    <t>79</t>
  </si>
  <si>
    <t>R 340.401</t>
  </si>
  <si>
    <t>Krabicová svorka 3x0,5 - 2,5</t>
  </si>
  <si>
    <t>741231001</t>
  </si>
  <si>
    <t>Montáž svorkovnice do rozvaděčů - řadová vodič do 2,5 mm2 se zapojením vodičů</t>
  </si>
  <si>
    <t>D6</t>
  </si>
  <si>
    <t>350. Svítidla a osvětlovací zařízení</t>
  </si>
  <si>
    <t>R 350.001</t>
  </si>
  <si>
    <t>LED svítidlo "B", přisazené, kryt mikroprizma, 34W, 4100lm, 3000K, vyměnitelný driver, bílé, včetně recykl popl.</t>
  </si>
  <si>
    <t>R 350.002</t>
  </si>
  <si>
    <t>LED svítidlo "C", přisazené, kryt mikroprizma, 54W, 5600lm, 4000K, vyměnitelný driver, bílé, včetně recykl popl.</t>
  </si>
  <si>
    <t>R 350.003</t>
  </si>
  <si>
    <t>LED svítidlo "C", přisazené, kryt mikroprizma, 54W, 5600lm, 4000K, stmívatelné DALI, vyměnitelný driver, bílé, včetně recykl popl.</t>
  </si>
  <si>
    <t>166</t>
  </si>
  <si>
    <t>R 350.004</t>
  </si>
  <si>
    <t>LED svítidlo "K", nástěnné, 14W, 1700lm, 3000K, 300x160x225, bílé, včetně recykl popl.</t>
  </si>
  <si>
    <t>741372021</t>
  </si>
  <si>
    <t>Montáž svítidlo LED interiérové přisazené nástěnné hranaté nebo kruhové do 0,09 m2 se zapojením vodičů</t>
  </si>
  <si>
    <t>R 350.101</t>
  </si>
  <si>
    <t>LED svítidlo "P", průmyslové, 20W, 2700lm, 4000K, IP44, včetně recykl popl.</t>
  </si>
  <si>
    <t>741371102</t>
  </si>
  <si>
    <t>Montáž svítidlo zářivkové průmyslové stropní přisazené 1 zdroj s krytem</t>
  </si>
  <si>
    <t>R 350.021</t>
  </si>
  <si>
    <t>LED svítidlo "S", závěsné, asymetrický refl., 47W, 6200lm, 4000K, vyměnitelný driver, bílé, včetně recykl popl.</t>
  </si>
  <si>
    <t>741371011</t>
  </si>
  <si>
    <t>Montáž svítidlo zářivkové bytové stropní závěsné na trubce 1 zdroj</t>
  </si>
  <si>
    <t>R 350.095</t>
  </si>
  <si>
    <t>LED AL profil, difuzor, LED pásek 12V, 12W/m, 4000K, včetně příslušenství</t>
  </si>
  <si>
    <t>741372002</t>
  </si>
  <si>
    <t>Montáž svítidlo LED interiérové přisazené nástěnné páskové lištové se zapojením vodičů</t>
  </si>
  <si>
    <t>R 350.081</t>
  </si>
  <si>
    <t>LED svítidlo "V", přisazené, kryt opál, 19W, 1800lm, 3000K, Ø285, bílé, IP44, včetně recykl popl.</t>
  </si>
  <si>
    <t>R 350.201</t>
  </si>
  <si>
    <t xml:space="preserve">Nouzové svítidlo LED "N1", 2W, nástěnné, autonomní bat., 1h, piktogram,  včetně recyk. poplatku</t>
  </si>
  <si>
    <t>R 350.202</t>
  </si>
  <si>
    <t xml:space="preserve">Nouzové svítidlo LED "N2", 2W, přisazené, autonomní bat., 1h, piktogram,  včetně recyk. poplatku</t>
  </si>
  <si>
    <t>741370034</t>
  </si>
  <si>
    <t>Montáž svítidlo žárovkové bytové nástěnné přisazené 2 zdroje nouzové</t>
  </si>
  <si>
    <t>R 350.501</t>
  </si>
  <si>
    <t>LED zdroj 12V, 50W</t>
  </si>
  <si>
    <t>741350001</t>
  </si>
  <si>
    <t>Montáž transformátor jednofázový nn vestavný 1x primár - 1x sekundár do 200 VA se zapojením vodičů</t>
  </si>
  <si>
    <t>D7</t>
  </si>
  <si>
    <t>400. Montáže, zkoušky a revize</t>
  </si>
  <si>
    <t>013254000</t>
  </si>
  <si>
    <t>Dílenská dokumentace včetně zapojení vnitřního rozvaděče</t>
  </si>
  <si>
    <t>-39028911</t>
  </si>
  <si>
    <t>741810003</t>
  </si>
  <si>
    <t>Celková prohlídka elektrického rozv. a zařízení</t>
  </si>
  <si>
    <t>HZS2231.1</t>
  </si>
  <si>
    <t>Hodinové zúčtovací sazby profesí PSV provádění stavebních instalací elektrikář Demontáž stávajícího zařízení, odpojení elektroinstalace a demontáž osvětlení, zásuvek, vypínačů a kabeláže</t>
  </si>
  <si>
    <t>997013152</t>
  </si>
  <si>
    <t>Vnitrostaveništní doprava suti a vybouraných hmot pro budovy v přes 6 do 9 m s omezením mechanizace</t>
  </si>
  <si>
    <t>998741102</t>
  </si>
  <si>
    <t>Přesun hmot tonážní pro silnoproud v objektech v přes 6 do 12 m</t>
  </si>
  <si>
    <t>741820102</t>
  </si>
  <si>
    <t>Měření intenzity osvětlení</t>
  </si>
  <si>
    <t>107</t>
  </si>
  <si>
    <t>R 400.001</t>
  </si>
  <si>
    <t>Podružný materiál - 5% z dodávky materiálu</t>
  </si>
  <si>
    <t>D8</t>
  </si>
  <si>
    <t>410. Zemní a pomocné stavební práce</t>
  </si>
  <si>
    <t>971033131</t>
  </si>
  <si>
    <t>Vybourání otvorů ve zdivu cihelném D do 60 mm na MVC nebo MV tl do 150 mm</t>
  </si>
  <si>
    <t>971033141</t>
  </si>
  <si>
    <t>Vybourání otvoru ve zdivu cihelném, D do 60mm na MVC tl. do 300mm</t>
  </si>
  <si>
    <t>973031616</t>
  </si>
  <si>
    <t>Vysekání kapes ve zdivu cihelném na MV nebo MVC pro špalíky a krabice do 100x100x50 mm</t>
  </si>
  <si>
    <t>974031122</t>
  </si>
  <si>
    <t>Vysekání rýh ve zdivu cihelném hl do 30 mm š do 70 mm</t>
  </si>
  <si>
    <t>974031142</t>
  </si>
  <si>
    <t>Vysekání rýh ve zdivu cihelném hl do 70 mm š do 70 mm</t>
  </si>
  <si>
    <t>974049142</t>
  </si>
  <si>
    <t>Vysekání rýh v betonových zdech hl do 70 mm š do 70 mm</t>
  </si>
  <si>
    <t>Vápenocementová jemná omítka rýh ve stropech š do 150 mm</t>
  </si>
  <si>
    <t>612325112</t>
  </si>
  <si>
    <t>Vápenocement. hladká omítka rýh ve stěnách š přes 150 do 300 mm</t>
  </si>
  <si>
    <t>612335301</t>
  </si>
  <si>
    <t>Cementová hladká omítka ostění nebo nadpraží</t>
  </si>
  <si>
    <t>612335302</t>
  </si>
  <si>
    <t>Cementová štuková omítka ostění nebo nadpraží</t>
  </si>
  <si>
    <t>232</t>
  </si>
  <si>
    <t>340239211</t>
  </si>
  <si>
    <t>Zazdívka otvorů v příčkách nebo stěnách pl přes 1 do 4 m2 cihlami plnými tl do 100 mm</t>
  </si>
  <si>
    <t>953991111</t>
  </si>
  <si>
    <t>Dodání a osazení hmoždinek profilu 6 až 8 mm do zdiva z cihel</t>
  </si>
  <si>
    <t>HZS1291</t>
  </si>
  <si>
    <t>Hodinové zúčtovací sazby profesí HSV zemní a pomocné práce pomocný stavební dělník Pomocné zednické práce, nepředvídané v HZS, rozsah po odsouhlasení TDS</t>
  </si>
  <si>
    <t>ELS - Slaboproud</t>
  </si>
  <si>
    <t>D4 - 360. Strukturovaná kabeláž</t>
  </si>
  <si>
    <t>D5 - 400. Montáže, zkoušky a revize</t>
  </si>
  <si>
    <t>D6 - 410. Zemní a pomocné stavební práce</t>
  </si>
  <si>
    <t>1541420832</t>
  </si>
  <si>
    <t>R 310.002</t>
  </si>
  <si>
    <t>Přístrojová krabice, do dutých stěn, trojnásobná</t>
  </si>
  <si>
    <t>741112002</t>
  </si>
  <si>
    <t>Montáž krabice zapuštěná plastová kruhová pro sádrokartonové příčky</t>
  </si>
  <si>
    <t>Krabice odbočná s víčkem Ø73,5mm, hloubka 43mm</t>
  </si>
  <si>
    <t>741112011</t>
  </si>
  <si>
    <t>Montáž krabice nástěnná plastová kruhová</t>
  </si>
  <si>
    <t>R 310.010</t>
  </si>
  <si>
    <t>Krabice odbočná s víčkem, 150x150mm</t>
  </si>
  <si>
    <t>741112022</t>
  </si>
  <si>
    <t>Montáž krabice nástěnná plastová čtyřhranná do 160x160 mm</t>
  </si>
  <si>
    <t>R 310.031</t>
  </si>
  <si>
    <t>Trubka elektroinstalační, ohebná, PVC, se střední mechanickou odolností 750N, vnější Ø16mm</t>
  </si>
  <si>
    <t>741110061</t>
  </si>
  <si>
    <t>Montáž trubka plastová ohebná D přes 11 do 23 mm uložená pod omítku</t>
  </si>
  <si>
    <t>R 310.034</t>
  </si>
  <si>
    <t>Trubka elektroinstalační, ohebná, PVC, se střední mechanickou odolností 750N, vnější Ø50mm</t>
  </si>
  <si>
    <t>741110063</t>
  </si>
  <si>
    <t>Montáž trubka plastová ohebná D přes 35 mm uložená pod omítku</t>
  </si>
  <si>
    <t>R 310.040</t>
  </si>
  <si>
    <t>Lišta plastová hranatá, 18x13, bílá</t>
  </si>
  <si>
    <t>R 310.041</t>
  </si>
  <si>
    <t>Lišta plastová hranatá, 25x20, bílá</t>
  </si>
  <si>
    <t>R 320.301</t>
  </si>
  <si>
    <t>Kabel datový UTP Cat. 6, LSOH</t>
  </si>
  <si>
    <t>742124002</t>
  </si>
  <si>
    <t>Montáž kabelů datových FTP, UTP, STP pro vnitřní rozvody do trubky</t>
  </si>
  <si>
    <t>R 320.501</t>
  </si>
  <si>
    <t xml:space="preserve">Kabel optický  8vl, 9/125</t>
  </si>
  <si>
    <t>742124011</t>
  </si>
  <si>
    <t>Montáž kabelů datových optických pro vnitřní rozvody do trubky zatažením</t>
  </si>
  <si>
    <t>360. Strukturovaná kabeláž</t>
  </si>
  <si>
    <t>R 360.101</t>
  </si>
  <si>
    <t>Datový rozvaděč 19", 18U, 600x600, skleněné dveře</t>
  </si>
  <si>
    <t>742330004</t>
  </si>
  <si>
    <t>Montáž rozvaděče stojanového do 30U</t>
  </si>
  <si>
    <t>R 360.102</t>
  </si>
  <si>
    <t>Patch panel 19", 24 portů, 1U, Cat 6, STP, včetně portů RJ45</t>
  </si>
  <si>
    <t>742330024</t>
  </si>
  <si>
    <t>Montáž patch panelu 24 portů</t>
  </si>
  <si>
    <t>R 360.104</t>
  </si>
  <si>
    <t>Vyvazovací panel horizontální 1U, 19", jednostranná plastová lišta</t>
  </si>
  <si>
    <t>742330023</t>
  </si>
  <si>
    <t>Montáž vyvazovacího panelu 1U</t>
  </si>
  <si>
    <t>R 360.105</t>
  </si>
  <si>
    <t>Rozvodný panel 8x 230V, 1,5U</t>
  </si>
  <si>
    <t>742330022</t>
  </si>
  <si>
    <t>Montáž napájecího panelu do rozvaděče</t>
  </si>
  <si>
    <t>R 360.106</t>
  </si>
  <si>
    <t>Ventilační jednotka univerzální 4 ventiláory s termostatem, do stropu</t>
  </si>
  <si>
    <t>742330037</t>
  </si>
  <si>
    <t>Montáž jednotky ventilační do stropu či podlahy stojanového rozv</t>
  </si>
  <si>
    <t>R 360.001</t>
  </si>
  <si>
    <t>Kryt zásuvky komunikační s popisovým polem, bílá</t>
  </si>
  <si>
    <t>R 360.002</t>
  </si>
  <si>
    <t>Nosná maska s 1 otvorem, pro XLR konektor</t>
  </si>
  <si>
    <t>R 360.003</t>
  </si>
  <si>
    <t>Nosná maska pro 2 keystone</t>
  </si>
  <si>
    <t>R 360.004</t>
  </si>
  <si>
    <t>Keystone, Cat 6, UTP, RJ 45, samořezný</t>
  </si>
  <si>
    <t>R 360.005</t>
  </si>
  <si>
    <t>XLR panelový konektor</t>
  </si>
  <si>
    <t>742330044</t>
  </si>
  <si>
    <t>Montáž datové zásuvky 1 až 6 pozic</t>
  </si>
  <si>
    <t>742330051</t>
  </si>
  <si>
    <t>Popis portu datové zásuvky</t>
  </si>
  <si>
    <t>742330052</t>
  </si>
  <si>
    <t>Popis portů patch panelu</t>
  </si>
  <si>
    <t>R 360.091</t>
  </si>
  <si>
    <t>Optický adaptér singlemode</t>
  </si>
  <si>
    <t>R 360.092</t>
  </si>
  <si>
    <t>Optický pigtail 9/125 Scupc SM 1,5m</t>
  </si>
  <si>
    <t>742330029</t>
  </si>
  <si>
    <t>Montáž konektoru SM, MM</t>
  </si>
  <si>
    <t>R 360.095</t>
  </si>
  <si>
    <t>Optická vana s výsuvnou policí 1U, pro 19" rámy</t>
  </si>
  <si>
    <t>R 360.096</t>
  </si>
  <si>
    <t>Čelo optické vany 1U, pro 12 SC</t>
  </si>
  <si>
    <t>742330036</t>
  </si>
  <si>
    <t>Montáž optické vany - sestavení</t>
  </si>
  <si>
    <t>742330101</t>
  </si>
  <si>
    <t>Měření metalického segmentu s vyhotovením protokolu, kalibrované</t>
  </si>
  <si>
    <t>742330102</t>
  </si>
  <si>
    <t>Měření optického segmentu, měření útlumu, 2 okna</t>
  </si>
  <si>
    <t>HZS2232</t>
  </si>
  <si>
    <t>Hodinové zúčtovací sazby profesí PSV provádění stavebních instalací elektrikář Nepředvídatelné výkony. Rozsah prací bude předem odsouhlasen TDS</t>
  </si>
  <si>
    <t>UT - Vytápění</t>
  </si>
  <si>
    <t>Rudolfa Frimla 816, 541 01 Trutnov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</si>
  <si>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</si>
  <si>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</si>
  <si>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</si>
  <si>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612325111</t>
  </si>
  <si>
    <t>Vápenocementová hladká omítka rýh ve stěnách š do 150 mm</t>
  </si>
  <si>
    <t>379167135</t>
  </si>
  <si>
    <t>150,00*0,2</t>
  </si>
  <si>
    <t>974031154</t>
  </si>
  <si>
    <t>Vysekání rýh ve zdivu cihelném hl do 100 mm š do 150 mm</t>
  </si>
  <si>
    <t>-105282067</t>
  </si>
  <si>
    <t>1114118123</t>
  </si>
  <si>
    <t>-725435192</t>
  </si>
  <si>
    <t>-875240391</t>
  </si>
  <si>
    <t>187877316</t>
  </si>
  <si>
    <t>5,05*15 'Přepočtené koeficientem množství</t>
  </si>
  <si>
    <t>648166554</t>
  </si>
  <si>
    <t>1459025856</t>
  </si>
  <si>
    <t>733</t>
  </si>
  <si>
    <t>Ústřední vytápění - rozvodné potrubí</t>
  </si>
  <si>
    <t>733111104</t>
  </si>
  <si>
    <t>Potrubí z trubek ocelových závitových černých spojovaných svařováním bezešvých běžných nízkotlakých PN 16 do 115°C DN 20</t>
  </si>
  <si>
    <t>1860044070</t>
  </si>
  <si>
    <t>733111106</t>
  </si>
  <si>
    <t>Potrubí z trubek ocelových závitových černých spojovaných svařováním bezešvých běžných nízkotlakých PN 16 do 115°C DN 32</t>
  </si>
  <si>
    <t>2051553731</t>
  </si>
  <si>
    <t>733121124</t>
  </si>
  <si>
    <t>Potrubí z trubek ocelových hladkých spojovaných svařováním černých bezešvých nízkotlakých T= do +115°C Ø 76/3,6</t>
  </si>
  <si>
    <t>504120668</t>
  </si>
  <si>
    <t>733191923</t>
  </si>
  <si>
    <t xml:space="preserve">Opravy rozvodů potrubí z trubek ocelových  závitových normálních i zesílených navaření odbočky na stávající potrubí, odbočka DN 15</t>
  </si>
  <si>
    <t>-1121142995</t>
  </si>
  <si>
    <t>733191924</t>
  </si>
  <si>
    <t xml:space="preserve">Opravy rozvodů potrubí z trubek ocelových  závitových normálních i zesílených navaření odbočky na stávající potrubí, odbočka DN 20</t>
  </si>
  <si>
    <t>-1788341699</t>
  </si>
  <si>
    <t>733191926</t>
  </si>
  <si>
    <t xml:space="preserve">Opravy rozvodů potrubí z trubek ocelových  závitových normálních i zesílených navaření odbočky na stávající potrubí, odbočka DN 32</t>
  </si>
  <si>
    <t>1765347691</t>
  </si>
  <si>
    <t>733222202</t>
  </si>
  <si>
    <t>Potrubí z trubek měděných polotvrdých spojovaných tvrdým pájením Ø 15/1</t>
  </si>
  <si>
    <t>93606769</t>
  </si>
  <si>
    <t>733222203</t>
  </si>
  <si>
    <t>Potrubí z trubek měděných polotvrdých spojovaných tvrdým pájením Ø 18/1</t>
  </si>
  <si>
    <t>-277098516</t>
  </si>
  <si>
    <t>733291101</t>
  </si>
  <si>
    <t xml:space="preserve">Zkoušky těsnosti potrubí z trubek měděných  Ø do 35/1,5</t>
  </si>
  <si>
    <t>1551852589</t>
  </si>
  <si>
    <t>733811254</t>
  </si>
  <si>
    <t>Ochrana potrubí termoizolačními trubicemi z pěnového polyetylenu PE přilepenými v příčných a podélných spojích, tloušťky izolace přes 20 do 25 mm, vnitřního průměru izolace DN přes 63 do 89 mm</t>
  </si>
  <si>
    <t>-787468040</t>
  </si>
  <si>
    <t>998733101</t>
  </si>
  <si>
    <t xml:space="preserve">Přesun hmot pro rozvody potrubí  stanovený z hmotnosti přesunovaného materiálu vodorovná dopravní vzdálenost do 50 m v objektech výšky do 6 m</t>
  </si>
  <si>
    <t>-1576983143</t>
  </si>
  <si>
    <t>734</t>
  </si>
  <si>
    <t>Ústřední vytápění - armatury</t>
  </si>
  <si>
    <t>734211126</t>
  </si>
  <si>
    <t>Ventily odvzdušňovací závitové automatické se zpětnou klapkou PN 14 do 120°C G 3/8</t>
  </si>
  <si>
    <t>2022783718</t>
  </si>
  <si>
    <t>734221542</t>
  </si>
  <si>
    <t>Ventily regulační závitové termostatické, bez hlavice ovládání PN 16 do 110°C rohové jednoregulační pro adaptér na měď nebo plast G 1/2 x 16</t>
  </si>
  <si>
    <t>-1235148994</t>
  </si>
  <si>
    <t>734221679</t>
  </si>
  <si>
    <t>Ventily regulační závitové hlavice termostatické, pro ovládání ventilů PN 10 do 110°C kapalinové s dálkovým ovládáním ventilu</t>
  </si>
  <si>
    <t>-681527973</t>
  </si>
  <si>
    <t>734261417</t>
  </si>
  <si>
    <t>Šroubení regulační radiátorové rohové s vypouštěním G 1/2</t>
  </si>
  <si>
    <t>112204261</t>
  </si>
  <si>
    <t>734291123</t>
  </si>
  <si>
    <t>Ostatní armatury kohouty plnicí a vypouštěcí PN 10 do 90°C G 1/2</t>
  </si>
  <si>
    <t>-1334424933</t>
  </si>
  <si>
    <t>998734101</t>
  </si>
  <si>
    <t xml:space="preserve">Přesun hmot pro armatury  stanovený z hmotnosti přesunovaného materiálu vodorovná dopravní vzdálenost do 50 m v objektech výšky do 6 m</t>
  </si>
  <si>
    <t>1722515945</t>
  </si>
  <si>
    <t>735</t>
  </si>
  <si>
    <t>Ústřední vytápění - otopná tělesa</t>
  </si>
  <si>
    <t>735000912</t>
  </si>
  <si>
    <t xml:space="preserve">Regulace otopného systému při opravách  vyregulování dvojregulačních ventilů a kohoutů s termostatickým ovládáním</t>
  </si>
  <si>
    <t>1457282556</t>
  </si>
  <si>
    <t>735111810</t>
  </si>
  <si>
    <t xml:space="preserve">Demontáž otopných těles litinových  článkových</t>
  </si>
  <si>
    <t>-993198481</t>
  </si>
  <si>
    <t>735151273</t>
  </si>
  <si>
    <t>Otopná tělesa panelová jednodesková PN 1,0 MPa, T do 110°C s jednou přídavnou přestupní plochou výšky tělesa 600 mm stavební délky / výkonu 600 mm / 601 W</t>
  </si>
  <si>
    <t>318993870</t>
  </si>
  <si>
    <t>735151296</t>
  </si>
  <si>
    <t>Otopná tělesa panelová jednodesková PN 1,0 MPa, T do 110°C s jednou přídavnou přestupní plochou výšky tělesa 900 mm stavební délky / výkonu 900 mm / 1255 W</t>
  </si>
  <si>
    <t>-193087554</t>
  </si>
  <si>
    <t>735151575</t>
  </si>
  <si>
    <t>Otopná tělesa panelová dvoudesková PN 1,0 MPa, T do 110°C se dvěma přídavnými přestupními plochami výšky tělesa 600 mm stavební délky / výkonu 800 mm / 1343 W</t>
  </si>
  <si>
    <t>-1315622918</t>
  </si>
  <si>
    <t>735151577</t>
  </si>
  <si>
    <t>Otopná tělesa panelová dvoudesková PN 1,0 MPa, T do 110°C se dvěma přídavnými přestupními plochami výšky tělesa 600 mm stavební délky / výkonu 1000 mm / 1679 W</t>
  </si>
  <si>
    <t>-546653452</t>
  </si>
  <si>
    <t>735151580</t>
  </si>
  <si>
    <t>Otopná tělesa panelová dvoudesková PN 1,0 MPa, T do 110°C se dvěma přídavnými přestupními plochami výšky tělesa 600 mm stavební délky / výkonu 1400 mm / 2351 W</t>
  </si>
  <si>
    <t>1400891985</t>
  </si>
  <si>
    <t>735151821</t>
  </si>
  <si>
    <t xml:space="preserve">Demontáž otopných těles panelových  dvouřadých stavební délky do 1500 mm</t>
  </si>
  <si>
    <t>-1940702035</t>
  </si>
  <si>
    <t>735191902</t>
  </si>
  <si>
    <t xml:space="preserve">Ostatní opravy otopných těles  vyzkoušení tlakem po opravě otopných těles litinových</t>
  </si>
  <si>
    <t>2049366331</t>
  </si>
  <si>
    <t>735191904</t>
  </si>
  <si>
    <t xml:space="preserve">Ostatní opravy otopných těles  vyčištění propláchnutím vodou otopných těles litinových</t>
  </si>
  <si>
    <t>-1648702298</t>
  </si>
  <si>
    <t>735191905</t>
  </si>
  <si>
    <t xml:space="preserve">Ostatní opravy otopných těles  odvzdušnění tělesa</t>
  </si>
  <si>
    <t>-1903714928</t>
  </si>
  <si>
    <t>735191910</t>
  </si>
  <si>
    <t xml:space="preserve">Ostatní opravy otopných těles  napuštění vody do otopného systému včetně potrubí (bez kotle a ohříváků) otopných těles</t>
  </si>
  <si>
    <t>1715759618</t>
  </si>
  <si>
    <t>735192911</t>
  </si>
  <si>
    <t xml:space="preserve">Ostatní opravy otopných těles  zpětná montáž otopných těles článkových litinových</t>
  </si>
  <si>
    <t>-1828114490</t>
  </si>
  <si>
    <t>998735101</t>
  </si>
  <si>
    <t xml:space="preserve">Přesun hmot pro otopná tělesa  stanovený z hmotnosti přesunovaného materiálu vodorovná dopravní vzdálenost do 50 m v objektech výšky do 6 m</t>
  </si>
  <si>
    <t>-766835431</t>
  </si>
  <si>
    <t>Příprava podkladu otopných těles před provedením nátěrů článkových odmaštěním rozpouštědlovým</t>
  </si>
  <si>
    <t>1924106082</t>
  </si>
  <si>
    <t>783614651</t>
  </si>
  <si>
    <t>Základní antikorozní nátěr armatur a kovových potrubí jednonásobný potrubí do DN 50 mm syntetický standardní</t>
  </si>
  <si>
    <t>-932137701</t>
  </si>
  <si>
    <t>Krycí nátěr (email) otopných těles článkových jednonásobný syntetický</t>
  </si>
  <si>
    <t>571881786</t>
  </si>
  <si>
    <t>783617601</t>
  </si>
  <si>
    <t>Krycí nátěr (email) armatur a kovových potrubí potrubí do DN 50 mm jednonásobný syntetický standardní</t>
  </si>
  <si>
    <t>1372335042</t>
  </si>
  <si>
    <t>VZT - Větrání</t>
  </si>
  <si>
    <t xml:space="preserve">    751 - Vzduchotechnika</t>
  </si>
  <si>
    <t xml:space="preserve">    751-3 - Zařízení č.1</t>
  </si>
  <si>
    <t>-1128327994</t>
  </si>
  <si>
    <t>-133081400</t>
  </si>
  <si>
    <t>1134645335</t>
  </si>
  <si>
    <t>-445508138</t>
  </si>
  <si>
    <t>370133087</t>
  </si>
  <si>
    <t>-711028201</t>
  </si>
  <si>
    <t>4,5*15 'Přepočtené koeficientem množství</t>
  </si>
  <si>
    <t>2101957651</t>
  </si>
  <si>
    <t>-1322499433</t>
  </si>
  <si>
    <t>751</t>
  </si>
  <si>
    <t>Vzduchotechnika</t>
  </si>
  <si>
    <t>751111011</t>
  </si>
  <si>
    <t xml:space="preserve">Montáž ventilátoru axiálního nízkotlakého  nástěnného základního, průměru do 100 mm</t>
  </si>
  <si>
    <t>1683182137</t>
  </si>
  <si>
    <t>42914111</t>
  </si>
  <si>
    <t>ventilátor axiální stěnový skříň z plastu zpětná klapka IP44 13-17W D 100mm</t>
  </si>
  <si>
    <t>-1678627902</t>
  </si>
  <si>
    <t>751311111</t>
  </si>
  <si>
    <t>Montáž vyústi čtyřhranné do kruhového potrubí, průřezu do 0,040 m2</t>
  </si>
  <si>
    <t>1034173298</t>
  </si>
  <si>
    <t>42973011</t>
  </si>
  <si>
    <t>výusť jednořadá do kruhového potrubí SPIRO Pz 300x75mm</t>
  </si>
  <si>
    <t>-1081167031</t>
  </si>
  <si>
    <t>751322011</t>
  </si>
  <si>
    <t xml:space="preserve">Montáž talířových ventilů, anemostatů, dýz  talířového ventilu, průměru do 100 mm</t>
  </si>
  <si>
    <t>-141716561</t>
  </si>
  <si>
    <t>42972201</t>
  </si>
  <si>
    <t>ventil talířový pro přívod a odvod vzduchu plastový D 100mm</t>
  </si>
  <si>
    <t>-1252812972</t>
  </si>
  <si>
    <t>751377013</t>
  </si>
  <si>
    <t xml:space="preserve">Montáž odsávacích stropů, zákrytů  odsávacího zákrytu (digestoř) bytového ostrůvkového</t>
  </si>
  <si>
    <t>-1257875862</t>
  </si>
  <si>
    <t>42958003</t>
  </si>
  <si>
    <t>odsavač par ostrůvkový bytový (digestoř) nerez, max. výkon 700 m3/hod</t>
  </si>
  <si>
    <t>919714422</t>
  </si>
  <si>
    <t>751398031</t>
  </si>
  <si>
    <t>Montáž ostatních zařízení ventilační mřížky do dveří nebo desek, průřezu do 0,040 m2</t>
  </si>
  <si>
    <t>-564588075</t>
  </si>
  <si>
    <t>42972112</t>
  </si>
  <si>
    <t>mřížka větrací do dřeva kovová 100x400mm</t>
  </si>
  <si>
    <t>-2084218256</t>
  </si>
  <si>
    <t>751398041</t>
  </si>
  <si>
    <t>Montáž ostatních zařízení protidešťové žaluzie nebo žaluziové klapky na kruhové potrubí, průměru do 300 mm</t>
  </si>
  <si>
    <t>-557611150</t>
  </si>
  <si>
    <t>429729011</t>
  </si>
  <si>
    <t>žaluzie protidešťová plastová s pevnými lamelami, pro potrubí D 100mm</t>
  </si>
  <si>
    <t>251452854</t>
  </si>
  <si>
    <t>751510012</t>
  </si>
  <si>
    <t xml:space="preserve">Vzduchotechnické potrubí z pozinkovaného plechu  čtyřhranné s přírubou, průřezu přes 0,03 do 0,07 m2</t>
  </si>
  <si>
    <t>-1615112570</t>
  </si>
  <si>
    <t>751510042</t>
  </si>
  <si>
    <t xml:space="preserve">Vzduchotechnické potrubí z pozinkovaného plechu  kruhové, trouba spirálně vinutá bez příruby, průměru přes 100 do 200 mm</t>
  </si>
  <si>
    <t>-1233708566</t>
  </si>
  <si>
    <t>751510043</t>
  </si>
  <si>
    <t xml:space="preserve">Vzduchotechnické potrubí z pozinkovaného plechu  kruhové, trouba spirálně vinutá bez příruby, průměru přes 200 do 300 mm</t>
  </si>
  <si>
    <t>-1124706355</t>
  </si>
  <si>
    <t>751510862</t>
  </si>
  <si>
    <t>Demontáž vzduchotechnického potrubí plechového do suti čtyřhranného s přírubou, průřezu přes 0,13 do 0,50 m2</t>
  </si>
  <si>
    <t>1186989790</t>
  </si>
  <si>
    <t>751510871</t>
  </si>
  <si>
    <t>Demontáž vzduchotechnického potrubí plechového do suti kruhového, spirálně vinutého bez příruby, průměru přes 200 do 400 mm</t>
  </si>
  <si>
    <t>1004938226</t>
  </si>
  <si>
    <t>751514612</t>
  </si>
  <si>
    <t xml:space="preserve">Montáž škrtící klapky nebo zpětné klapky do plechového potrubí  čtyřhranné s přírubou, průřezu přes 0,035 do 0,070 m2</t>
  </si>
  <si>
    <t>-1656423492</t>
  </si>
  <si>
    <t>429824571</t>
  </si>
  <si>
    <t>klapka čtyřhranná požární 400x160mm</t>
  </si>
  <si>
    <t>-291528647</t>
  </si>
  <si>
    <t>751537149</t>
  </si>
  <si>
    <t>Montáž potrubí ohebného kruhového izolovaného minerální vatou Al hadice (izolace tepelná i hluková), průměru přes 250 do 300 mm</t>
  </si>
  <si>
    <t>-106555770</t>
  </si>
  <si>
    <t>42981744</t>
  </si>
  <si>
    <t>hadice ohebná z Al s tepelnou a hlukovou izolací 50mm, délka 10m D 280mm</t>
  </si>
  <si>
    <t>227356044</t>
  </si>
  <si>
    <t>5*1,2 "Přepočtené koeficientem množství</t>
  </si>
  <si>
    <t>751571033</t>
  </si>
  <si>
    <t>Závěs čtyřhranného potrubí na montovanou konstrukci z nosníku, kotvenou do betonu, průřezu potrubí přes 0,03 do 0,07 m2</t>
  </si>
  <si>
    <t>-2080904693</t>
  </si>
  <si>
    <t>751572032</t>
  </si>
  <si>
    <t>Závěs kruhového potrubí na montovanou konstrukci z nosníku, kotvenou do betonu průměru potrubí přes 100 do 200 mm</t>
  </si>
  <si>
    <t>1221163036</t>
  </si>
  <si>
    <t>751572033</t>
  </si>
  <si>
    <t>Závěs kruhového potrubí na montovanou konstrukci z nosníku, kotvenou do betonu průměru potrubí přes 200 do 300 mm</t>
  </si>
  <si>
    <t>298350167</t>
  </si>
  <si>
    <t>751691111</t>
  </si>
  <si>
    <t>Zaregulování systému vzduchotechnického zařízení za 1 koncový (distribuční) prvek</t>
  </si>
  <si>
    <t>-1680365351</t>
  </si>
  <si>
    <t>998751101</t>
  </si>
  <si>
    <t>Přesun hmot pro vzduchotechniku stanovený z hmotnosti přesunovaného materiálu vodorovná dopravní vzdálenost do 100 m v objektech výšky do 12 m</t>
  </si>
  <si>
    <t>-1252619395</t>
  </si>
  <si>
    <t>751-3</t>
  </si>
  <si>
    <t>Zařízení č.1</t>
  </si>
  <si>
    <t>751611115</t>
  </si>
  <si>
    <t>Montáž vzduchotechnické jednotky s rekuperací tepla stojaté s výměnou vzduchu do 1 000 m3/h</t>
  </si>
  <si>
    <t>776031323</t>
  </si>
  <si>
    <t>429143710</t>
  </si>
  <si>
    <t>např. DUPLEX 850 Inter_x000d_
včetně RD5 + čidla CO2 + požárního čidla + fasádní mřížka + integrovaný ohřívač PTC 0,99kW VIZ POZNÁMKA NÍŽE v položce 429143710a</t>
  </si>
  <si>
    <t>-1600999577</t>
  </si>
  <si>
    <t>429143710a</t>
  </si>
  <si>
    <t>2020961296</t>
  </si>
  <si>
    <t>1,81818181818182*1,1 'Přepočtené koeficientem množství</t>
  </si>
  <si>
    <t>429143711</t>
  </si>
  <si>
    <t>Fasádní mřížka (horizontální nebo vertikální včetně průchodek fasádou)</t>
  </si>
  <si>
    <t>-4329715</t>
  </si>
  <si>
    <t>429143712</t>
  </si>
  <si>
    <t>Integrovaný ohřívač PTC, 0,99kW</t>
  </si>
  <si>
    <t>-29748856</t>
  </si>
  <si>
    <t>429143713</t>
  </si>
  <si>
    <t>Obklad jednotky, lamino tl. 18 mm (prov. 10, buk, 850 Inter) - 2. gen</t>
  </si>
  <si>
    <t>-542495055</t>
  </si>
  <si>
    <t>429143714</t>
  </si>
  <si>
    <t>Obklad potrubního propojení 500 mm, lamino tl. 18 mm (prov. 10 a 11, buk, 850 Inter) - 2.</t>
  </si>
  <si>
    <t>998327573</t>
  </si>
  <si>
    <t>7511999999</t>
  </si>
  <si>
    <t xml:space="preserve">Instalace CO2 v provedení IR čidla, provedení ovládání regulace, propojení s VZT jednotkou  </t>
  </si>
  <si>
    <t>1136183975</t>
  </si>
  <si>
    <t>ZTI - Zdravotní technika</t>
  </si>
  <si>
    <t xml:space="preserve">    722 - Zdravotechnika - vnitřní vodovod</t>
  </si>
  <si>
    <t xml:space="preserve">    726 - Zdravotechnika - předstěnové instalace</t>
  </si>
  <si>
    <t>-1835734748</t>
  </si>
  <si>
    <t>250,00*0,2</t>
  </si>
  <si>
    <t>-1248999414</t>
  </si>
  <si>
    <t>389537920</t>
  </si>
  <si>
    <t>-1313923718</t>
  </si>
  <si>
    <t>-1793572545</t>
  </si>
  <si>
    <t>2129725369</t>
  </si>
  <si>
    <t>7,54*15 'Přepočtené koeficientem množství</t>
  </si>
  <si>
    <t>-732101005</t>
  </si>
  <si>
    <t>1715306954</t>
  </si>
  <si>
    <t>721110952</t>
  </si>
  <si>
    <t xml:space="preserve">Opravy odpadního potrubí kameninového  vsazení odbočky do potrubí DN 125</t>
  </si>
  <si>
    <t>-1554271386</t>
  </si>
  <si>
    <t>721110962</t>
  </si>
  <si>
    <t xml:space="preserve">Opravy odpadního potrubí kameninového  propojení dosavadního potrubí DN 125</t>
  </si>
  <si>
    <t>-1411062101</t>
  </si>
  <si>
    <t>721110972</t>
  </si>
  <si>
    <t xml:space="preserve">Opravy odpadního potrubí kameninového  krácení trub DN 125</t>
  </si>
  <si>
    <t>-693366609</t>
  </si>
  <si>
    <t>721140903</t>
  </si>
  <si>
    <t xml:space="preserve">Opravy odpadního potrubí litinového  vsazení odbočky do potrubí DN 75</t>
  </si>
  <si>
    <t>-1748249332</t>
  </si>
  <si>
    <t>721140913</t>
  </si>
  <si>
    <t xml:space="preserve">Opravy odpadního potrubí litinového  propojení dosavadního potrubí DN 75</t>
  </si>
  <si>
    <t>1674006743</t>
  </si>
  <si>
    <t>721140923</t>
  </si>
  <si>
    <t xml:space="preserve">Opravy odpadního potrubí litinového  krácení trub DN 75</t>
  </si>
  <si>
    <t>1544964754</t>
  </si>
  <si>
    <t>721170972</t>
  </si>
  <si>
    <t xml:space="preserve">Opravy odpadního potrubí plastového  krácení trub DN 50</t>
  </si>
  <si>
    <t>1815212505</t>
  </si>
  <si>
    <t>721171903</t>
  </si>
  <si>
    <t xml:space="preserve">Opravy odpadního potrubí plastového  vsazení odbočky do potrubí DN 50</t>
  </si>
  <si>
    <t>-1741573952</t>
  </si>
  <si>
    <t>721171913</t>
  </si>
  <si>
    <t xml:space="preserve">Opravy odpadního potrubí plastového  propojení dosavadního potrubí DN 50</t>
  </si>
  <si>
    <t>-1962550992</t>
  </si>
  <si>
    <t>721174042</t>
  </si>
  <si>
    <t>Potrubí z trub polypropylenových připojovací DN 40</t>
  </si>
  <si>
    <t>324502363</t>
  </si>
  <si>
    <t>721174043</t>
  </si>
  <si>
    <t>Potrubí z trub polypropylenových připojovací DN 50</t>
  </si>
  <si>
    <t>-1857995086</t>
  </si>
  <si>
    <t>721194104</t>
  </si>
  <si>
    <t>Vyměření přípojek na potrubí vyvedení a upevnění odpadních výpustek DN 40</t>
  </si>
  <si>
    <t>1249939387</t>
  </si>
  <si>
    <t>721194105</t>
  </si>
  <si>
    <t>Vyměření přípojek na potrubí vyvedení a upevnění odpadních výpustek DN 50</t>
  </si>
  <si>
    <t>1060335623</t>
  </si>
  <si>
    <t>721194109</t>
  </si>
  <si>
    <t>Vyměření přípojek na potrubí vyvedení a upevnění odpadních výpustek DN 110</t>
  </si>
  <si>
    <t>833314071</t>
  </si>
  <si>
    <t>721226521</t>
  </si>
  <si>
    <t>Zápachové uzávěrky nástěnné (PP) pro pračku a myčku DN 40</t>
  </si>
  <si>
    <t>677857899</t>
  </si>
  <si>
    <t>721290111</t>
  </si>
  <si>
    <t xml:space="preserve">Zkouška těsnosti kanalizace  v objektech vodou do DN 125</t>
  </si>
  <si>
    <t>656021681</t>
  </si>
  <si>
    <t>721910922</t>
  </si>
  <si>
    <t xml:space="preserve">Pročištění  ležatých svodů do DN 300</t>
  </si>
  <si>
    <t>-564858837</t>
  </si>
  <si>
    <t>998721101</t>
  </si>
  <si>
    <t xml:space="preserve">Přesun hmot pro vnitřní kanalizace  stanovený z hmotnosti přesunovaného materiálu vodorovná dopravní vzdálenost do 50 m v objektech výšky do 6 m</t>
  </si>
  <si>
    <t>-354500846</t>
  </si>
  <si>
    <t>722</t>
  </si>
  <si>
    <t>Zdravotechnika - vnitřní vodovod</t>
  </si>
  <si>
    <t>722171933</t>
  </si>
  <si>
    <t xml:space="preserve">Výměna trubky, tvarovky, vsazení odbočky  na rozvodech vody z plastů D přes 20 do 25 mm</t>
  </si>
  <si>
    <t>-1669873887</t>
  </si>
  <si>
    <t>722174022</t>
  </si>
  <si>
    <t>Potrubí z plastových trubek z polypropylenu PPR svařovaných polyfúzně PN 20 (SDR 6) D 20 x 3,4</t>
  </si>
  <si>
    <t>834776683</t>
  </si>
  <si>
    <t>722174023</t>
  </si>
  <si>
    <t>Potrubí z plastových trubek z polypropylenu PPR svařovaných polyfúzně PN 20 (SDR 6) D 25 x 4,2</t>
  </si>
  <si>
    <t>2130727556</t>
  </si>
  <si>
    <t>722174024</t>
  </si>
  <si>
    <t>Potrubí z plastových trubek z polypropylenu PPR svařovaných polyfúzně PN 20 (SDR 6) D 32 x 5,4</t>
  </si>
  <si>
    <t>-933848767</t>
  </si>
  <si>
    <t>722181232</t>
  </si>
  <si>
    <t xml:space="preserve">Ochrana potrubí  termoizolačními trubicemi z pěnového polyetylenu PE přilepenými v příčných a podélných spojích, tloušťky izolace přes 9 do 13 mm, vnitřního průměru izolace DN přes 22 do 45 mm</t>
  </si>
  <si>
    <t>-1560323555</t>
  </si>
  <si>
    <t>722190401</t>
  </si>
  <si>
    <t xml:space="preserve">Zřízení přípojek na potrubí  vyvedení a upevnění výpustek do DN 25</t>
  </si>
  <si>
    <t>674184429</t>
  </si>
  <si>
    <t>722220111</t>
  </si>
  <si>
    <t>Armatury s jedním závitem nástěnky pro výtokový ventil G 1/2"</t>
  </si>
  <si>
    <t>462914678</t>
  </si>
  <si>
    <t>722220121</t>
  </si>
  <si>
    <t>Armatury s jedním závitem nástěnky pro baterii G 1/2"</t>
  </si>
  <si>
    <t>pár</t>
  </si>
  <si>
    <t>-1006054294</t>
  </si>
  <si>
    <t>722231073</t>
  </si>
  <si>
    <t>Armatury se dvěma závity ventily zpětné mosazné PN 10 do 110°C G 3/4"</t>
  </si>
  <si>
    <t>-497304199</t>
  </si>
  <si>
    <t>722231221</t>
  </si>
  <si>
    <t>Armatury se dvěma závity ventily pojistné k bojleru mosazné PN 6 do 100°C G 1/2"</t>
  </si>
  <si>
    <t>-2071937420</t>
  </si>
  <si>
    <t>722232123</t>
  </si>
  <si>
    <t>Armatury se dvěma závity kulové kohouty PN 42 do 185 °C plnoprůtokové vnitřní závit G 3/4"</t>
  </si>
  <si>
    <t>-1383914473</t>
  </si>
  <si>
    <t>722290226</t>
  </si>
  <si>
    <t xml:space="preserve">Zkoušky, proplach a desinfekce vodovodního potrubí  zkoušky těsnosti vodovodního potrubí závitového do DN 50</t>
  </si>
  <si>
    <t>-959176201</t>
  </si>
  <si>
    <t>722290234</t>
  </si>
  <si>
    <t xml:space="preserve">Zkoušky, proplach a desinfekce vodovodního potrubí  proplach a desinfekce vodovodního potrubí do DN 80</t>
  </si>
  <si>
    <t>314631471</t>
  </si>
  <si>
    <t>998722101</t>
  </si>
  <si>
    <t xml:space="preserve">Přesun hmot pro vnitřní vodovod  stanovený z hmotnosti přesunovaného materiálu vodorovná dopravní vzdálenost do 50 m v objektech výšky do 6 m</t>
  </si>
  <si>
    <t>1934955037</t>
  </si>
  <si>
    <t>725110814</t>
  </si>
  <si>
    <t xml:space="preserve">Demontáž klozetů  kombi</t>
  </si>
  <si>
    <t>-1024423726</t>
  </si>
  <si>
    <t>725112022</t>
  </si>
  <si>
    <t>Zařízení záchodů klozety keramické závěsné na nosné stěny s hlubokým splachováním odpad vodorovný</t>
  </si>
  <si>
    <t>463981190</t>
  </si>
  <si>
    <t>725210821</t>
  </si>
  <si>
    <t xml:space="preserve">Demontáž umyvadel  bez výtokových armatur umyvadel</t>
  </si>
  <si>
    <t>-848420579</t>
  </si>
  <si>
    <t>725211617</t>
  </si>
  <si>
    <t>Umyvadla keramická bílá bez výtokových armatur připevněná na stěnu šrouby s krytem na sifon (polosloupem), šířka umyvadla 600 mm</t>
  </si>
  <si>
    <t>1489223878</t>
  </si>
  <si>
    <t>725240811</t>
  </si>
  <si>
    <t xml:space="preserve">Demontáž sprchových kabin a vaniček  bez výtokových armatur kabin</t>
  </si>
  <si>
    <t>735031595</t>
  </si>
  <si>
    <t>725310823</t>
  </si>
  <si>
    <t xml:space="preserve">Demontáž dřezů jednodílných  bez výtokových armatur vestavěných v kuchyňských sestavách</t>
  </si>
  <si>
    <t>-683168737</t>
  </si>
  <si>
    <t>725311121</t>
  </si>
  <si>
    <t>Dřezy bez výtokových armatur jednoduché se zápachovou uzávěrkou nerezové s odkapávací plochou 560x480 mm a miskou</t>
  </si>
  <si>
    <t>-1791039462</t>
  </si>
  <si>
    <t>725330820</t>
  </si>
  <si>
    <t xml:space="preserve">Demontáž výlevek  bez výtokových armatur a bez nádrže a splachovacího potrubí diturvitových</t>
  </si>
  <si>
    <t>1264011368</t>
  </si>
  <si>
    <t>725530823</t>
  </si>
  <si>
    <t xml:space="preserve">Demontáž elektrických zásobníkových ohřívačů vody  tlakových od 50 do 200 l</t>
  </si>
  <si>
    <t>863434820</t>
  </si>
  <si>
    <t>725531101</t>
  </si>
  <si>
    <t>Elektrické ohřívače zásobníkové beztlakové přepadové objem nádrže (příkon) 5 l (2,0 kW)</t>
  </si>
  <si>
    <t>-1296174367</t>
  </si>
  <si>
    <t>725532101</t>
  </si>
  <si>
    <t>Elektrické ohřívače zásobníkové beztlakové přepadové akumulační s pojistným ventilem závěsné svislé objem nádrže (příkon) 10 l (2,0 kW)</t>
  </si>
  <si>
    <t>-441121155</t>
  </si>
  <si>
    <t>725821312</t>
  </si>
  <si>
    <t>Baterie dřezové nástěnné pákové s otáčivým kulatým ústím a délkou ramínka 300 mm</t>
  </si>
  <si>
    <t>-471830986</t>
  </si>
  <si>
    <t>725822613</t>
  </si>
  <si>
    <t>Baterie umyvadlové stojánkové pákové s výpustí</t>
  </si>
  <si>
    <t>-1556304359</t>
  </si>
  <si>
    <t>725861102</t>
  </si>
  <si>
    <t>Zápachové uzávěrky zařizovacích předmětů pro umyvadla DN 40</t>
  </si>
  <si>
    <t>-170134657</t>
  </si>
  <si>
    <t>725862103</t>
  </si>
  <si>
    <t>Zápachové uzávěrky zařizovacích předmětů pro dřezy DN 40/50</t>
  </si>
  <si>
    <t>1512193636</t>
  </si>
  <si>
    <t>998725101</t>
  </si>
  <si>
    <t xml:space="preserve">Přesun hmot pro zařizovací předměty  stanovený z hmotnosti přesunovaného materiálu vodorovná dopravní vzdálenost do 50 m v objektech výšky do 6 m</t>
  </si>
  <si>
    <t>2083313610</t>
  </si>
  <si>
    <t>726</t>
  </si>
  <si>
    <t>Zdravotechnika - předstěnové instalace</t>
  </si>
  <si>
    <t>726131041</t>
  </si>
  <si>
    <t>Předstěnové instalační systémy do lehkých stěn s kovovou konstrukcí pro závěsné klozety ovládání zepředu, stavební výšky 1120 mm</t>
  </si>
  <si>
    <t>-1582956400</t>
  </si>
  <si>
    <t>726191002</t>
  </si>
  <si>
    <t xml:space="preserve">Ostatní příslušenství instalačních systémů  souprava pro předstěnovou montáž</t>
  </si>
  <si>
    <t>1889996645</t>
  </si>
  <si>
    <t>998726111</t>
  </si>
  <si>
    <t xml:space="preserve">Přesun hmot pro instalační prefabrikáty  stanovený z hmotnosti přesunovaného materiálu vodorovná dopravní vzdálenost do 50 m v objektech výšky do 6 m</t>
  </si>
  <si>
    <t>-49163973</t>
  </si>
  <si>
    <t>75-04 -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</si>
  <si>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</si>
  <si>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</si>
  <si>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</si>
  <si>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</si>
  <si>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Vedlejší rozpočtové náklady</t>
  </si>
  <si>
    <t>VRN00001</t>
  </si>
  <si>
    <t>Ostatní VRN - mimostaveništní doprava, územní a provozní vilvy, provoz investora, technická činnost dodavatele</t>
  </si>
  <si>
    <t>%</t>
  </si>
  <si>
    <t>-2087702128</t>
  </si>
  <si>
    <t>VRN1</t>
  </si>
  <si>
    <t>Průzkumné, geodetické a projektové práce</t>
  </si>
  <si>
    <t>Dokumentace skutečného provedení stavby</t>
  </si>
  <si>
    <t>1024</t>
  </si>
  <si>
    <t>-879429645</t>
  </si>
  <si>
    <t>VRN3</t>
  </si>
  <si>
    <t>032903000</t>
  </si>
  <si>
    <t>Náklady na zřízení provoz a údržbu vybavení staveniště</t>
  </si>
  <si>
    <t>508995373</t>
  </si>
  <si>
    <t>033203000</t>
  </si>
  <si>
    <t>Energie pro zařízení staveniště</t>
  </si>
  <si>
    <t>1758144964</t>
  </si>
  <si>
    <t>034503000</t>
  </si>
  <si>
    <t>Informační tabule na staveništi</t>
  </si>
  <si>
    <t>1831255814</t>
  </si>
  <si>
    <t>049002000</t>
  </si>
  <si>
    <t xml:space="preserve">Ostatní inženýrská činnost-příprava podkladů pro kolaudaci  </t>
  </si>
  <si>
    <t>92432895</t>
  </si>
  <si>
    <t>VRN7</t>
  </si>
  <si>
    <t>072103011</t>
  </si>
  <si>
    <t>Zajištění DIO komunikace II. a III. třídy - jednoduché el. vedení</t>
  </si>
  <si>
    <t>-1008840158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</si>
</sst>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2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4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4" fillId="0" borderId="0" xfId="0" applyNumberFormat="1" applyFont="1" applyAlignment="1" applyProtection="1">
      <alignment vertical="center"/>
    </xf>
    <xf numFmtId="0" fontId="24" fillId="0" borderId="0" xfId="0" applyFont="1" applyAlignment="1">
      <alignment horizontal="center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5" fillId="4" borderId="0" xfId="0" applyFont="1" applyFill="1" applyAlignment="1" applyProtection="1">
      <alignment horizontal="left" vertical="center"/>
    </xf>
    <xf numFmtId="4" fontId="25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5" fillId="0" borderId="12" xfId="0" applyNumberFormat="1" applyFont="1" applyBorder="1" applyAlignment="1" applyProtection="1"/>
    <xf numFmtId="166" fontId="35" fillId="0" borderId="13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4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4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0" fontId="39" fillId="0" borderId="22" xfId="0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4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4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2" fillId="0" borderId="19" xfId="0" applyFont="1" applyBorder="1" applyAlignment="1" applyProtection="1">
      <alignment vertical="center"/>
    </xf>
    <xf numFmtId="0" fontId="12" fillId="0" borderId="20" xfId="0" applyFont="1" applyBorder="1" applyAlignment="1" applyProtection="1">
      <alignment vertical="center"/>
    </xf>
    <xf numFmtId="0" fontId="12" fillId="0" borderId="21" xfId="0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38" fillId="2" borderId="19" xfId="0" applyFont="1" applyFill="1" applyBorder="1" applyAlignment="1" applyProtection="1">
      <alignment horizontal="left" vertical="center"/>
      <protection locked="0"/>
    </xf>
    <xf numFmtId="0" fontId="38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8</v>
      </c>
      <c r="BT3" s="18" t="s">
        <v>9</v>
      </c>
    </row>
    <row r="4" s="1" customFormat="1" ht="24.96" customHeight="1">
      <c r="B4" s="22"/>
      <c r="C4" s="23"/>
      <c r="D4" s="24" t="s">
        <v>10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11</v>
      </c>
      <c r="BE4" s="26" t="s">
        <v>12</v>
      </c>
      <c r="BS4" s="18" t="s">
        <v>6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26</v>
      </c>
    </row>
    <row r="11" s="1" customFormat="1" ht="18.48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26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26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26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26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31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34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35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36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37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38</v>
      </c>
      <c r="E29" s="48"/>
      <c r="F29" s="33" t="s">
        <v>39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40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41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42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43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44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45</v>
      </c>
      <c r="U35" s="55"/>
      <c r="V35" s="55"/>
      <c r="W35" s="55"/>
      <c r="X35" s="57" t="s">
        <v>46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47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48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49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50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49</v>
      </c>
      <c r="AI60" s="43"/>
      <c r="AJ60" s="43"/>
      <c r="AK60" s="43"/>
      <c r="AL60" s="43"/>
      <c r="AM60" s="65" t="s">
        <v>50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51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52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49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50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49</v>
      </c>
      <c r="AI75" s="43"/>
      <c r="AJ75" s="43"/>
      <c r="AK75" s="43"/>
      <c r="AL75" s="43"/>
      <c r="AM75" s="65" t="s">
        <v>50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53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75-23a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Příloha č.1a - Škola hrou, Trutnov, ZŠ R. Frimla 816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10. 5. 2024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54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32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55</v>
      </c>
      <c r="D92" s="95"/>
      <c r="E92" s="95"/>
      <c r="F92" s="95"/>
      <c r="G92" s="95"/>
      <c r="H92" s="96"/>
      <c r="I92" s="97" t="s">
        <v>56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57</v>
      </c>
      <c r="AH92" s="95"/>
      <c r="AI92" s="95"/>
      <c r="AJ92" s="95"/>
      <c r="AK92" s="95"/>
      <c r="AL92" s="95"/>
      <c r="AM92" s="95"/>
      <c r="AN92" s="97" t="s">
        <v>58</v>
      </c>
      <c r="AO92" s="95"/>
      <c r="AP92" s="99"/>
      <c r="AQ92" s="100" t="s">
        <v>59</v>
      </c>
      <c r="AR92" s="45"/>
      <c r="AS92" s="101" t="s">
        <v>60</v>
      </c>
      <c r="AT92" s="102" t="s">
        <v>61</v>
      </c>
      <c r="AU92" s="102" t="s">
        <v>62</v>
      </c>
      <c r="AV92" s="102" t="s">
        <v>63</v>
      </c>
      <c r="AW92" s="102" t="s">
        <v>64</v>
      </c>
      <c r="AX92" s="102" t="s">
        <v>65</v>
      </c>
      <c r="AY92" s="102" t="s">
        <v>66</v>
      </c>
      <c r="AZ92" s="102" t="s">
        <v>67</v>
      </c>
      <c r="BA92" s="102" t="s">
        <v>68</v>
      </c>
      <c r="BB92" s="102" t="s">
        <v>69</v>
      </c>
      <c r="BC92" s="102" t="s">
        <v>70</v>
      </c>
      <c r="BD92" s="103" t="s">
        <v>71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72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ROUND(AG95+AG96+AG97+AG103,2)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ROUND(AS95+AS96+AS97+AS103,2)</f>
        <v>0</v>
      </c>
      <c r="AT94" s="115">
        <f>ROUND(SUM(AV94:AW94),2)</f>
        <v>0</v>
      </c>
      <c r="AU94" s="116">
        <f>ROUND(AU95+AU96+AU97+AU103,5)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ROUND(AZ95+AZ96+AZ97+AZ103,2)</f>
        <v>0</v>
      </c>
      <c r="BA94" s="115">
        <f>ROUND(BA95+BA96+BA97+BA103,2)</f>
        <v>0</v>
      </c>
      <c r="BB94" s="115">
        <f>ROUND(BB95+BB96+BB97+BB103,2)</f>
        <v>0</v>
      </c>
      <c r="BC94" s="115">
        <f>ROUND(BC95+BC96+BC97+BC103,2)</f>
        <v>0</v>
      </c>
      <c r="BD94" s="117">
        <f>ROUND(BD95+BD96+BD97+BD103,2)</f>
        <v>0</v>
      </c>
      <c r="BE94" s="6"/>
      <c r="BS94" s="118" t="s">
        <v>73</v>
      </c>
      <c r="BT94" s="118" t="s">
        <v>74</v>
      </c>
      <c r="BU94" s="119" t="s">
        <v>75</v>
      </c>
      <c r="BV94" s="118" t="s">
        <v>76</v>
      </c>
      <c r="BW94" s="118" t="s">
        <v>5</v>
      </c>
      <c r="BX94" s="118" t="s">
        <v>77</v>
      </c>
      <c r="CL94" s="118" t="s">
        <v>1</v>
      </c>
    </row>
    <row r="95" s="7" customFormat="1" ht="16.5" customHeight="1">
      <c r="A95" s="120" t="s">
        <v>78</v>
      </c>
      <c r="B95" s="121"/>
      <c r="C95" s="122"/>
      <c r="D95" s="123" t="s">
        <v>79</v>
      </c>
      <c r="E95" s="123"/>
      <c r="F95" s="123"/>
      <c r="G95" s="123"/>
      <c r="H95" s="123"/>
      <c r="I95" s="124"/>
      <c r="J95" s="123" t="s">
        <v>80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'75-01 - Bourací práce'!J32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81</v>
      </c>
      <c r="AR95" s="127"/>
      <c r="AS95" s="128">
        <v>0</v>
      </c>
      <c r="AT95" s="129">
        <f>ROUND(SUM(AV95:AW95),2)</f>
        <v>0</v>
      </c>
      <c r="AU95" s="130">
        <f>'75-01 - Bourací práce'!P143</f>
        <v>0</v>
      </c>
      <c r="AV95" s="129">
        <f>'75-01 - Bourací práce'!J35</f>
        <v>0</v>
      </c>
      <c r="AW95" s="129">
        <f>'75-01 - Bourací práce'!J36</f>
        <v>0</v>
      </c>
      <c r="AX95" s="129">
        <f>'75-01 - Bourací práce'!J37</f>
        <v>0</v>
      </c>
      <c r="AY95" s="129">
        <f>'75-01 - Bourací práce'!J38</f>
        <v>0</v>
      </c>
      <c r="AZ95" s="129">
        <f>'75-01 - Bourací práce'!F35</f>
        <v>0</v>
      </c>
      <c r="BA95" s="129">
        <f>'75-01 - Bourací práce'!F36</f>
        <v>0</v>
      </c>
      <c r="BB95" s="129">
        <f>'75-01 - Bourací práce'!F37</f>
        <v>0</v>
      </c>
      <c r="BC95" s="129">
        <f>'75-01 - Bourací práce'!F38</f>
        <v>0</v>
      </c>
      <c r="BD95" s="131">
        <f>'75-01 - Bourací práce'!F39</f>
        <v>0</v>
      </c>
      <c r="BE95" s="7"/>
      <c r="BT95" s="132" t="s">
        <v>8</v>
      </c>
      <c r="BV95" s="132" t="s">
        <v>76</v>
      </c>
      <c r="BW95" s="132" t="s">
        <v>82</v>
      </c>
      <c r="BX95" s="132" t="s">
        <v>5</v>
      </c>
      <c r="CL95" s="132" t="s">
        <v>1</v>
      </c>
      <c r="CM95" s="132" t="s">
        <v>83</v>
      </c>
    </row>
    <row r="96" s="7" customFormat="1" ht="16.5" customHeight="1">
      <c r="A96" s="120" t="s">
        <v>78</v>
      </c>
      <c r="B96" s="121"/>
      <c r="C96" s="122"/>
      <c r="D96" s="123" t="s">
        <v>84</v>
      </c>
      <c r="E96" s="123"/>
      <c r="F96" s="123"/>
      <c r="G96" s="123"/>
      <c r="H96" s="123"/>
      <c r="I96" s="124"/>
      <c r="J96" s="123" t="s">
        <v>85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'75-02 - Architektonicko s...'!J32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81</v>
      </c>
      <c r="AR96" s="127"/>
      <c r="AS96" s="128">
        <v>0</v>
      </c>
      <c r="AT96" s="129">
        <f>ROUND(SUM(AV96:AW96),2)</f>
        <v>0</v>
      </c>
      <c r="AU96" s="130">
        <f>'75-02 - Architektonicko s...'!P150</f>
        <v>0</v>
      </c>
      <c r="AV96" s="129">
        <f>'75-02 - Architektonicko s...'!J35</f>
        <v>0</v>
      </c>
      <c r="AW96" s="129">
        <f>'75-02 - Architektonicko s...'!J36</f>
        <v>0</v>
      </c>
      <c r="AX96" s="129">
        <f>'75-02 - Architektonicko s...'!J37</f>
        <v>0</v>
      </c>
      <c r="AY96" s="129">
        <f>'75-02 - Architektonicko s...'!J38</f>
        <v>0</v>
      </c>
      <c r="AZ96" s="129">
        <f>'75-02 - Architektonicko s...'!F35</f>
        <v>0</v>
      </c>
      <c r="BA96" s="129">
        <f>'75-02 - Architektonicko s...'!F36</f>
        <v>0</v>
      </c>
      <c r="BB96" s="129">
        <f>'75-02 - Architektonicko s...'!F37</f>
        <v>0</v>
      </c>
      <c r="BC96" s="129">
        <f>'75-02 - Architektonicko s...'!F38</f>
        <v>0</v>
      </c>
      <c r="BD96" s="131">
        <f>'75-02 - Architektonicko s...'!F39</f>
        <v>0</v>
      </c>
      <c r="BE96" s="7"/>
      <c r="BT96" s="132" t="s">
        <v>8</v>
      </c>
      <c r="BV96" s="132" t="s">
        <v>76</v>
      </c>
      <c r="BW96" s="132" t="s">
        <v>86</v>
      </c>
      <c r="BX96" s="132" t="s">
        <v>5</v>
      </c>
      <c r="CL96" s="132" t="s">
        <v>1</v>
      </c>
      <c r="CM96" s="132" t="s">
        <v>83</v>
      </c>
    </row>
    <row r="97" s="7" customFormat="1" ht="16.5" customHeight="1">
      <c r="A97" s="7"/>
      <c r="B97" s="121"/>
      <c r="C97" s="122"/>
      <c r="D97" s="123" t="s">
        <v>87</v>
      </c>
      <c r="E97" s="123"/>
      <c r="F97" s="123"/>
      <c r="G97" s="123"/>
      <c r="H97" s="123"/>
      <c r="I97" s="124"/>
      <c r="J97" s="123" t="s">
        <v>88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33">
        <f>ROUND(SUM(AG98:AG102),2)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81</v>
      </c>
      <c r="AR97" s="127"/>
      <c r="AS97" s="128">
        <f>ROUND(SUM(AS98:AS102),2)</f>
        <v>0</v>
      </c>
      <c r="AT97" s="129">
        <f>ROUND(SUM(AV97:AW97),2)</f>
        <v>0</v>
      </c>
      <c r="AU97" s="130">
        <f>ROUND(SUM(AU98:AU102),5)</f>
        <v>0</v>
      </c>
      <c r="AV97" s="129">
        <f>ROUND(AZ97*L29,2)</f>
        <v>0</v>
      </c>
      <c r="AW97" s="129">
        <f>ROUND(BA97*L30,2)</f>
        <v>0</v>
      </c>
      <c r="AX97" s="129">
        <f>ROUND(BB97*L29,2)</f>
        <v>0</v>
      </c>
      <c r="AY97" s="129">
        <f>ROUND(BC97*L30,2)</f>
        <v>0</v>
      </c>
      <c r="AZ97" s="129">
        <f>ROUND(SUM(AZ98:AZ102),2)</f>
        <v>0</v>
      </c>
      <c r="BA97" s="129">
        <f>ROUND(SUM(BA98:BA102),2)</f>
        <v>0</v>
      </c>
      <c r="BB97" s="129">
        <f>ROUND(SUM(BB98:BB102),2)</f>
        <v>0</v>
      </c>
      <c r="BC97" s="129">
        <f>ROUND(SUM(BC98:BC102),2)</f>
        <v>0</v>
      </c>
      <c r="BD97" s="131">
        <f>ROUND(SUM(BD98:BD102),2)</f>
        <v>0</v>
      </c>
      <c r="BE97" s="7"/>
      <c r="BS97" s="132" t="s">
        <v>73</v>
      </c>
      <c r="BT97" s="132" t="s">
        <v>8</v>
      </c>
      <c r="BU97" s="132" t="s">
        <v>75</v>
      </c>
      <c r="BV97" s="132" t="s">
        <v>76</v>
      </c>
      <c r="BW97" s="132" t="s">
        <v>89</v>
      </c>
      <c r="BX97" s="132" t="s">
        <v>5</v>
      </c>
      <c r="CL97" s="132" t="s">
        <v>1</v>
      </c>
      <c r="CM97" s="132" t="s">
        <v>83</v>
      </c>
    </row>
    <row r="98" s="4" customFormat="1" ht="16.5" customHeight="1">
      <c r="A98" s="120" t="s">
        <v>78</v>
      </c>
      <c r="B98" s="71"/>
      <c r="C98" s="134"/>
      <c r="D98" s="134"/>
      <c r="E98" s="135" t="s">
        <v>90</v>
      </c>
      <c r="F98" s="135"/>
      <c r="G98" s="135"/>
      <c r="H98" s="135"/>
      <c r="I98" s="135"/>
      <c r="J98" s="134"/>
      <c r="K98" s="135" t="s">
        <v>91</v>
      </c>
      <c r="L98" s="135"/>
      <c r="M98" s="135"/>
      <c r="N98" s="135"/>
      <c r="O98" s="135"/>
      <c r="P98" s="135"/>
      <c r="Q98" s="135"/>
      <c r="R98" s="135"/>
      <c r="S98" s="135"/>
      <c r="T98" s="135"/>
      <c r="U98" s="135"/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6">
        <f>'ELI - Elektro silnoproud'!J34</f>
        <v>0</v>
      </c>
      <c r="AH98" s="134"/>
      <c r="AI98" s="134"/>
      <c r="AJ98" s="134"/>
      <c r="AK98" s="134"/>
      <c r="AL98" s="134"/>
      <c r="AM98" s="134"/>
      <c r="AN98" s="136">
        <f>SUM(AG98,AT98)</f>
        <v>0</v>
      </c>
      <c r="AO98" s="134"/>
      <c r="AP98" s="134"/>
      <c r="AQ98" s="137" t="s">
        <v>92</v>
      </c>
      <c r="AR98" s="73"/>
      <c r="AS98" s="138">
        <v>0</v>
      </c>
      <c r="AT98" s="139">
        <f>ROUND(SUM(AV98:AW98),2)</f>
        <v>0</v>
      </c>
      <c r="AU98" s="140">
        <f>'ELI - Elektro silnoproud'!P137</f>
        <v>0</v>
      </c>
      <c r="AV98" s="139">
        <f>'ELI - Elektro silnoproud'!J37</f>
        <v>0</v>
      </c>
      <c r="AW98" s="139">
        <f>'ELI - Elektro silnoproud'!J38</f>
        <v>0</v>
      </c>
      <c r="AX98" s="139">
        <f>'ELI - Elektro silnoproud'!J39</f>
        <v>0</v>
      </c>
      <c r="AY98" s="139">
        <f>'ELI - Elektro silnoproud'!J40</f>
        <v>0</v>
      </c>
      <c r="AZ98" s="139">
        <f>'ELI - Elektro silnoproud'!F37</f>
        <v>0</v>
      </c>
      <c r="BA98" s="139">
        <f>'ELI - Elektro silnoproud'!F38</f>
        <v>0</v>
      </c>
      <c r="BB98" s="139">
        <f>'ELI - Elektro silnoproud'!F39</f>
        <v>0</v>
      </c>
      <c r="BC98" s="139">
        <f>'ELI - Elektro silnoproud'!F40</f>
        <v>0</v>
      </c>
      <c r="BD98" s="141">
        <f>'ELI - Elektro silnoproud'!F41</f>
        <v>0</v>
      </c>
      <c r="BE98" s="4"/>
      <c r="BT98" s="142" t="s">
        <v>83</v>
      </c>
      <c r="BV98" s="142" t="s">
        <v>76</v>
      </c>
      <c r="BW98" s="142" t="s">
        <v>93</v>
      </c>
      <c r="BX98" s="142" t="s">
        <v>89</v>
      </c>
      <c r="CL98" s="142" t="s">
        <v>1</v>
      </c>
    </row>
    <row r="99" s="4" customFormat="1" ht="16.5" customHeight="1">
      <c r="A99" s="120" t="s">
        <v>78</v>
      </c>
      <c r="B99" s="71"/>
      <c r="C99" s="134"/>
      <c r="D99" s="134"/>
      <c r="E99" s="135" t="s">
        <v>94</v>
      </c>
      <c r="F99" s="135"/>
      <c r="G99" s="135"/>
      <c r="H99" s="135"/>
      <c r="I99" s="135"/>
      <c r="J99" s="134"/>
      <c r="K99" s="135" t="s">
        <v>95</v>
      </c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36">
        <f>'ELS - Slaboproud'!J34</f>
        <v>0</v>
      </c>
      <c r="AH99" s="134"/>
      <c r="AI99" s="134"/>
      <c r="AJ99" s="134"/>
      <c r="AK99" s="134"/>
      <c r="AL99" s="134"/>
      <c r="AM99" s="134"/>
      <c r="AN99" s="136">
        <f>SUM(AG99,AT99)</f>
        <v>0</v>
      </c>
      <c r="AO99" s="134"/>
      <c r="AP99" s="134"/>
      <c r="AQ99" s="137" t="s">
        <v>92</v>
      </c>
      <c r="AR99" s="73"/>
      <c r="AS99" s="138">
        <v>0</v>
      </c>
      <c r="AT99" s="139">
        <f>ROUND(SUM(AV99:AW99),2)</f>
        <v>0</v>
      </c>
      <c r="AU99" s="140">
        <f>'ELS - Slaboproud'!P136</f>
        <v>0</v>
      </c>
      <c r="AV99" s="139">
        <f>'ELS - Slaboproud'!J37</f>
        <v>0</v>
      </c>
      <c r="AW99" s="139">
        <f>'ELS - Slaboproud'!J38</f>
        <v>0</v>
      </c>
      <c r="AX99" s="139">
        <f>'ELS - Slaboproud'!J39</f>
        <v>0</v>
      </c>
      <c r="AY99" s="139">
        <f>'ELS - Slaboproud'!J40</f>
        <v>0</v>
      </c>
      <c r="AZ99" s="139">
        <f>'ELS - Slaboproud'!F37</f>
        <v>0</v>
      </c>
      <c r="BA99" s="139">
        <f>'ELS - Slaboproud'!F38</f>
        <v>0</v>
      </c>
      <c r="BB99" s="139">
        <f>'ELS - Slaboproud'!F39</f>
        <v>0</v>
      </c>
      <c r="BC99" s="139">
        <f>'ELS - Slaboproud'!F40</f>
        <v>0</v>
      </c>
      <c r="BD99" s="141">
        <f>'ELS - Slaboproud'!F41</f>
        <v>0</v>
      </c>
      <c r="BE99" s="4"/>
      <c r="BT99" s="142" t="s">
        <v>83</v>
      </c>
      <c r="BV99" s="142" t="s">
        <v>76</v>
      </c>
      <c r="BW99" s="142" t="s">
        <v>96</v>
      </c>
      <c r="BX99" s="142" t="s">
        <v>89</v>
      </c>
      <c r="CL99" s="142" t="s">
        <v>1</v>
      </c>
    </row>
    <row r="100" s="4" customFormat="1" ht="16.5" customHeight="1">
      <c r="A100" s="120" t="s">
        <v>78</v>
      </c>
      <c r="B100" s="71"/>
      <c r="C100" s="134"/>
      <c r="D100" s="134"/>
      <c r="E100" s="135" t="s">
        <v>97</v>
      </c>
      <c r="F100" s="135"/>
      <c r="G100" s="135"/>
      <c r="H100" s="135"/>
      <c r="I100" s="135"/>
      <c r="J100" s="134"/>
      <c r="K100" s="135" t="s">
        <v>98</v>
      </c>
      <c r="L100" s="135"/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W100" s="135"/>
      <c r="X100" s="135"/>
      <c r="Y100" s="135"/>
      <c r="Z100" s="135"/>
      <c r="AA100" s="135"/>
      <c r="AB100" s="135"/>
      <c r="AC100" s="135"/>
      <c r="AD100" s="135"/>
      <c r="AE100" s="135"/>
      <c r="AF100" s="135"/>
      <c r="AG100" s="136">
        <f>'UT - Vytápění'!J34</f>
        <v>0</v>
      </c>
      <c r="AH100" s="134"/>
      <c r="AI100" s="134"/>
      <c r="AJ100" s="134"/>
      <c r="AK100" s="134"/>
      <c r="AL100" s="134"/>
      <c r="AM100" s="134"/>
      <c r="AN100" s="136">
        <f>SUM(AG100,AT100)</f>
        <v>0</v>
      </c>
      <c r="AO100" s="134"/>
      <c r="AP100" s="134"/>
      <c r="AQ100" s="137" t="s">
        <v>92</v>
      </c>
      <c r="AR100" s="73"/>
      <c r="AS100" s="138">
        <v>0</v>
      </c>
      <c r="AT100" s="139">
        <f>ROUND(SUM(AV100:AW100),2)</f>
        <v>0</v>
      </c>
      <c r="AU100" s="140">
        <f>'UT - Vytápění'!P139</f>
        <v>0</v>
      </c>
      <c r="AV100" s="139">
        <f>'UT - Vytápění'!J37</f>
        <v>0</v>
      </c>
      <c r="AW100" s="139">
        <f>'UT - Vytápění'!J38</f>
        <v>0</v>
      </c>
      <c r="AX100" s="139">
        <f>'UT - Vytápění'!J39</f>
        <v>0</v>
      </c>
      <c r="AY100" s="139">
        <f>'UT - Vytápění'!J40</f>
        <v>0</v>
      </c>
      <c r="AZ100" s="139">
        <f>'UT - Vytápění'!F37</f>
        <v>0</v>
      </c>
      <c r="BA100" s="139">
        <f>'UT - Vytápění'!F38</f>
        <v>0</v>
      </c>
      <c r="BB100" s="139">
        <f>'UT - Vytápění'!F39</f>
        <v>0</v>
      </c>
      <c r="BC100" s="139">
        <f>'UT - Vytápění'!F40</f>
        <v>0</v>
      </c>
      <c r="BD100" s="141">
        <f>'UT - Vytápění'!F41</f>
        <v>0</v>
      </c>
      <c r="BE100" s="4"/>
      <c r="BT100" s="142" t="s">
        <v>83</v>
      </c>
      <c r="BV100" s="142" t="s">
        <v>76</v>
      </c>
      <c r="BW100" s="142" t="s">
        <v>99</v>
      </c>
      <c r="BX100" s="142" t="s">
        <v>89</v>
      </c>
      <c r="CL100" s="142" t="s">
        <v>1</v>
      </c>
    </row>
    <row r="101" s="4" customFormat="1" ht="16.5" customHeight="1">
      <c r="A101" s="120" t="s">
        <v>78</v>
      </c>
      <c r="B101" s="71"/>
      <c r="C101" s="134"/>
      <c r="D101" s="134"/>
      <c r="E101" s="135" t="s">
        <v>100</v>
      </c>
      <c r="F101" s="135"/>
      <c r="G101" s="135"/>
      <c r="H101" s="135"/>
      <c r="I101" s="135"/>
      <c r="J101" s="134"/>
      <c r="K101" s="135" t="s">
        <v>101</v>
      </c>
      <c r="L101" s="135"/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6">
        <f>'VZT - Větrání'!J34</f>
        <v>0</v>
      </c>
      <c r="AH101" s="134"/>
      <c r="AI101" s="134"/>
      <c r="AJ101" s="134"/>
      <c r="AK101" s="134"/>
      <c r="AL101" s="134"/>
      <c r="AM101" s="134"/>
      <c r="AN101" s="136">
        <f>SUM(AG101,AT101)</f>
        <v>0</v>
      </c>
      <c r="AO101" s="134"/>
      <c r="AP101" s="134"/>
      <c r="AQ101" s="137" t="s">
        <v>92</v>
      </c>
      <c r="AR101" s="73"/>
      <c r="AS101" s="138">
        <v>0</v>
      </c>
      <c r="AT101" s="139">
        <f>ROUND(SUM(AV101:AW101),2)</f>
        <v>0</v>
      </c>
      <c r="AU101" s="140">
        <f>'VZT - Větrání'!P137</f>
        <v>0</v>
      </c>
      <c r="AV101" s="139">
        <f>'VZT - Větrání'!J37</f>
        <v>0</v>
      </c>
      <c r="AW101" s="139">
        <f>'VZT - Větrání'!J38</f>
        <v>0</v>
      </c>
      <c r="AX101" s="139">
        <f>'VZT - Větrání'!J39</f>
        <v>0</v>
      </c>
      <c r="AY101" s="139">
        <f>'VZT - Větrání'!J40</f>
        <v>0</v>
      </c>
      <c r="AZ101" s="139">
        <f>'VZT - Větrání'!F37</f>
        <v>0</v>
      </c>
      <c r="BA101" s="139">
        <f>'VZT - Větrání'!F38</f>
        <v>0</v>
      </c>
      <c r="BB101" s="139">
        <f>'VZT - Větrání'!F39</f>
        <v>0</v>
      </c>
      <c r="BC101" s="139">
        <f>'VZT - Větrání'!F40</f>
        <v>0</v>
      </c>
      <c r="BD101" s="141">
        <f>'VZT - Větrání'!F41</f>
        <v>0</v>
      </c>
      <c r="BE101" s="4"/>
      <c r="BT101" s="142" t="s">
        <v>83</v>
      </c>
      <c r="BV101" s="142" t="s">
        <v>76</v>
      </c>
      <c r="BW101" s="142" t="s">
        <v>102</v>
      </c>
      <c r="BX101" s="142" t="s">
        <v>89</v>
      </c>
      <c r="CL101" s="142" t="s">
        <v>1</v>
      </c>
    </row>
    <row r="102" s="4" customFormat="1" ht="16.5" customHeight="1">
      <c r="A102" s="120" t="s">
        <v>78</v>
      </c>
      <c r="B102" s="71"/>
      <c r="C102" s="134"/>
      <c r="D102" s="134"/>
      <c r="E102" s="135" t="s">
        <v>103</v>
      </c>
      <c r="F102" s="135"/>
      <c r="G102" s="135"/>
      <c r="H102" s="135"/>
      <c r="I102" s="135"/>
      <c r="J102" s="134"/>
      <c r="K102" s="135" t="s">
        <v>104</v>
      </c>
      <c r="L102" s="135"/>
      <c r="M102" s="135"/>
      <c r="N102" s="135"/>
      <c r="O102" s="135"/>
      <c r="P102" s="135"/>
      <c r="Q102" s="135"/>
      <c r="R102" s="135"/>
      <c r="S102" s="135"/>
      <c r="T102" s="135"/>
      <c r="U102" s="135"/>
      <c r="V102" s="135"/>
      <c r="W102" s="135"/>
      <c r="X102" s="135"/>
      <c r="Y102" s="135"/>
      <c r="Z102" s="135"/>
      <c r="AA102" s="135"/>
      <c r="AB102" s="135"/>
      <c r="AC102" s="135"/>
      <c r="AD102" s="135"/>
      <c r="AE102" s="135"/>
      <c r="AF102" s="135"/>
      <c r="AG102" s="136">
        <f>'ZTI - Zdravotní technika'!J34</f>
        <v>0</v>
      </c>
      <c r="AH102" s="134"/>
      <c r="AI102" s="134"/>
      <c r="AJ102" s="134"/>
      <c r="AK102" s="134"/>
      <c r="AL102" s="134"/>
      <c r="AM102" s="134"/>
      <c r="AN102" s="136">
        <f>SUM(AG102,AT102)</f>
        <v>0</v>
      </c>
      <c r="AO102" s="134"/>
      <c r="AP102" s="134"/>
      <c r="AQ102" s="137" t="s">
        <v>92</v>
      </c>
      <c r="AR102" s="73"/>
      <c r="AS102" s="138">
        <v>0</v>
      </c>
      <c r="AT102" s="139">
        <f>ROUND(SUM(AV102:AW102),2)</f>
        <v>0</v>
      </c>
      <c r="AU102" s="140">
        <f>'ZTI - Zdravotní technika'!P139</f>
        <v>0</v>
      </c>
      <c r="AV102" s="139">
        <f>'ZTI - Zdravotní technika'!J37</f>
        <v>0</v>
      </c>
      <c r="AW102" s="139">
        <f>'ZTI - Zdravotní technika'!J38</f>
        <v>0</v>
      </c>
      <c r="AX102" s="139">
        <f>'ZTI - Zdravotní technika'!J39</f>
        <v>0</v>
      </c>
      <c r="AY102" s="139">
        <f>'ZTI - Zdravotní technika'!J40</f>
        <v>0</v>
      </c>
      <c r="AZ102" s="139">
        <f>'ZTI - Zdravotní technika'!F37</f>
        <v>0</v>
      </c>
      <c r="BA102" s="139">
        <f>'ZTI - Zdravotní technika'!F38</f>
        <v>0</v>
      </c>
      <c r="BB102" s="139">
        <f>'ZTI - Zdravotní technika'!F39</f>
        <v>0</v>
      </c>
      <c r="BC102" s="139">
        <f>'ZTI - Zdravotní technika'!F40</f>
        <v>0</v>
      </c>
      <c r="BD102" s="141">
        <f>'ZTI - Zdravotní technika'!F41</f>
        <v>0</v>
      </c>
      <c r="BE102" s="4"/>
      <c r="BT102" s="142" t="s">
        <v>83</v>
      </c>
      <c r="BV102" s="142" t="s">
        <v>76</v>
      </c>
      <c r="BW102" s="142" t="s">
        <v>105</v>
      </c>
      <c r="BX102" s="142" t="s">
        <v>89</v>
      </c>
      <c r="CL102" s="142" t="s">
        <v>1</v>
      </c>
    </row>
    <row r="103" s="7" customFormat="1" ht="16.5" customHeight="1">
      <c r="A103" s="120" t="s">
        <v>78</v>
      </c>
      <c r="B103" s="121"/>
      <c r="C103" s="122"/>
      <c r="D103" s="123" t="s">
        <v>106</v>
      </c>
      <c r="E103" s="123"/>
      <c r="F103" s="123"/>
      <c r="G103" s="123"/>
      <c r="H103" s="123"/>
      <c r="I103" s="124"/>
      <c r="J103" s="123" t="s">
        <v>107</v>
      </c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23"/>
      <c r="Y103" s="123"/>
      <c r="Z103" s="123"/>
      <c r="AA103" s="123"/>
      <c r="AB103" s="123"/>
      <c r="AC103" s="123"/>
      <c r="AD103" s="123"/>
      <c r="AE103" s="123"/>
      <c r="AF103" s="123"/>
      <c r="AG103" s="125">
        <f>'75-04 - VRN'!J32</f>
        <v>0</v>
      </c>
      <c r="AH103" s="124"/>
      <c r="AI103" s="124"/>
      <c r="AJ103" s="124"/>
      <c r="AK103" s="124"/>
      <c r="AL103" s="124"/>
      <c r="AM103" s="124"/>
      <c r="AN103" s="125">
        <f>SUM(AG103,AT103)</f>
        <v>0</v>
      </c>
      <c r="AO103" s="124"/>
      <c r="AP103" s="124"/>
      <c r="AQ103" s="126" t="s">
        <v>81</v>
      </c>
      <c r="AR103" s="127"/>
      <c r="AS103" s="143">
        <v>0</v>
      </c>
      <c r="AT103" s="144">
        <f>ROUND(SUM(AV103:AW103),2)</f>
        <v>0</v>
      </c>
      <c r="AU103" s="145">
        <f>'75-04 - VRN'!P130</f>
        <v>0</v>
      </c>
      <c r="AV103" s="144">
        <f>'75-04 - VRN'!J35</f>
        <v>0</v>
      </c>
      <c r="AW103" s="144">
        <f>'75-04 - VRN'!J36</f>
        <v>0</v>
      </c>
      <c r="AX103" s="144">
        <f>'75-04 - VRN'!J37</f>
        <v>0</v>
      </c>
      <c r="AY103" s="144">
        <f>'75-04 - VRN'!J38</f>
        <v>0</v>
      </c>
      <c r="AZ103" s="144">
        <f>'75-04 - VRN'!F35</f>
        <v>0</v>
      </c>
      <c r="BA103" s="144">
        <f>'75-04 - VRN'!F36</f>
        <v>0</v>
      </c>
      <c r="BB103" s="144">
        <f>'75-04 - VRN'!F37</f>
        <v>0</v>
      </c>
      <c r="BC103" s="144">
        <f>'75-04 - VRN'!F38</f>
        <v>0</v>
      </c>
      <c r="BD103" s="146">
        <f>'75-04 - VRN'!F39</f>
        <v>0</v>
      </c>
      <c r="BE103" s="7"/>
      <c r="BT103" s="132" t="s">
        <v>8</v>
      </c>
      <c r="BV103" s="132" t="s">
        <v>76</v>
      </c>
      <c r="BW103" s="132" t="s">
        <v>108</v>
      </c>
      <c r="BX103" s="132" t="s">
        <v>5</v>
      </c>
      <c r="CL103" s="132" t="s">
        <v>1</v>
      </c>
      <c r="CM103" s="132" t="s">
        <v>83</v>
      </c>
    </row>
    <row r="104" s="2" customFormat="1" ht="30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F104" s="41"/>
      <c r="AG104" s="41"/>
      <c r="AH104" s="41"/>
      <c r="AI104" s="41"/>
      <c r="AJ104" s="41"/>
      <c r="AK104" s="41"/>
      <c r="AL104" s="41"/>
      <c r="AM104" s="41"/>
      <c r="AN104" s="41"/>
      <c r="AO104" s="41"/>
      <c r="AP104" s="41"/>
      <c r="AQ104" s="41"/>
      <c r="AR104" s="45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  <c r="AN105" s="68"/>
      <c r="AO105" s="68"/>
      <c r="AP105" s="68"/>
      <c r="AQ105" s="68"/>
      <c r="AR105" s="45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</row>
  </sheetData>
  <sheetProtection sheet="1" formatColumns="0" formatRows="0" objects="1" scenarios="1" spinCount="100000" saltValue="odwjtpzqD9PCyMDZTU2yZkpacXBnHd+EDg2I6vi56sBVLUUU9j4XBjEFC40G+Cg3/DcMv5UGdLPjZdRqex99Lg==" hashValue="xpzIhPCHDPlwlkPbetN2mfpdHcc6jxjRxXe9o2C98MieHRdcVj8xPYAA3yuQIly8iAqXbyAh5WLw5whO28eC9A==" algorithmName="SHA-512" password="CC35"/>
  <mergeCells count="7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E98:I98"/>
    <mergeCell ref="K98:AF98"/>
    <mergeCell ref="AN99:AP99"/>
    <mergeCell ref="AG99:AM99"/>
    <mergeCell ref="E99:I99"/>
    <mergeCell ref="K99:AF99"/>
    <mergeCell ref="AN100:AP100"/>
    <mergeCell ref="AG100:AM100"/>
    <mergeCell ref="E100:I100"/>
    <mergeCell ref="K100:AF100"/>
    <mergeCell ref="AN101:AP101"/>
    <mergeCell ref="AG101:AM101"/>
    <mergeCell ref="E101:I101"/>
    <mergeCell ref="K101:AF101"/>
    <mergeCell ref="AN102:AP102"/>
    <mergeCell ref="AG102:AM102"/>
    <mergeCell ref="E102:I102"/>
    <mergeCell ref="K102:AF102"/>
    <mergeCell ref="AN103:AP103"/>
    <mergeCell ref="AG103:AM103"/>
    <mergeCell ref="D103:H103"/>
    <mergeCell ref="J103:AF103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75-01 - Bourací práce'!C2" display="/"/>
    <hyperlink ref="A96" location="'75-02 - Architektonicko s...'!C2" display="/"/>
    <hyperlink ref="A98" location="'ELI - Elektro silnoproud'!C2" display="/"/>
    <hyperlink ref="A99" location="'ELS - Slaboproud'!C2" display="/"/>
    <hyperlink ref="A100" location="'UT - Vytápění'!C2" display="/"/>
    <hyperlink ref="A101" location="'VZT - Větrání'!C2" display="/"/>
    <hyperlink ref="A102" location="'ZTI - Zdravotní technika'!C2" display="/"/>
    <hyperlink ref="A103" location="'75-04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83</v>
      </c>
    </row>
    <row r="4" s="1" customFormat="1" ht="24.96" customHeight="1">
      <c r="B4" s="21"/>
      <c r="D4" s="149" t="s">
        <v>109</v>
      </c>
      <c r="L4" s="21"/>
      <c r="M4" s="150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Příloha č.1a - Škola hrou, Trutnov, ZŠ R. Frimla 816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110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111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10. 5. 2024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tr">
        <f>IF('Rekapitulace stavby'!E11="","",'Rekapitulace stavby'!E11)</f>
        <v xml:space="preserve"> </v>
      </c>
      <c r="F15" s="39"/>
      <c r="G15" s="39"/>
      <c r="H15" s="39"/>
      <c r="I15" s="151" t="s">
        <v>27</v>
      </c>
      <c r="J15" s="142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28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30</v>
      </c>
      <c r="E20" s="39"/>
      <c r="F20" s="39"/>
      <c r="G20" s="39"/>
      <c r="H20" s="39"/>
      <c r="I20" s="151" t="s">
        <v>25</v>
      </c>
      <c r="J20" s="142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tr">
        <f>IF('Rekapitulace stavby'!E17="","",'Rekapitulace stavby'!E17)</f>
        <v xml:space="preserve"> </v>
      </c>
      <c r="F21" s="39"/>
      <c r="G21" s="39"/>
      <c r="H21" s="39"/>
      <c r="I21" s="151" t="s">
        <v>27</v>
      </c>
      <c r="J21" s="142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32</v>
      </c>
      <c r="E23" s="39"/>
      <c r="F23" s="39"/>
      <c r="G23" s="39"/>
      <c r="H23" s="39"/>
      <c r="I23" s="151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1" t="s">
        <v>27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2" t="s">
        <v>112</v>
      </c>
      <c r="E30" s="39"/>
      <c r="F30" s="39"/>
      <c r="G30" s="39"/>
      <c r="H30" s="39"/>
      <c r="I30" s="39"/>
      <c r="J30" s="160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61" t="s">
        <v>113</v>
      </c>
      <c r="E31" s="39"/>
      <c r="F31" s="39"/>
      <c r="G31" s="39"/>
      <c r="H31" s="39"/>
      <c r="I31" s="39"/>
      <c r="J31" s="160">
        <f>J116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2" t="s">
        <v>34</v>
      </c>
      <c r="E32" s="39"/>
      <c r="F32" s="39"/>
      <c r="G32" s="39"/>
      <c r="H32" s="39"/>
      <c r="I32" s="39"/>
      <c r="J32" s="163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4" t="s">
        <v>36</v>
      </c>
      <c r="G34" s="39"/>
      <c r="H34" s="39"/>
      <c r="I34" s="164" t="s">
        <v>35</v>
      </c>
      <c r="J34" s="164" t="s">
        <v>37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5" t="s">
        <v>38</v>
      </c>
      <c r="E35" s="151" t="s">
        <v>39</v>
      </c>
      <c r="F35" s="166">
        <f>ROUND((SUM(BE116:BE123) + SUM(BE143:BE317)),  2)</f>
        <v>0</v>
      </c>
      <c r="G35" s="39"/>
      <c r="H35" s="39"/>
      <c r="I35" s="167">
        <v>0.20999999999999999</v>
      </c>
      <c r="J35" s="166">
        <f>ROUND(((SUM(BE116:BE123) + SUM(BE143:BE317))*I35),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40</v>
      </c>
      <c r="F36" s="166">
        <f>ROUND((SUM(BF116:BF123) + SUM(BF143:BF317)),  2)</f>
        <v>0</v>
      </c>
      <c r="G36" s="39"/>
      <c r="H36" s="39"/>
      <c r="I36" s="167">
        <v>0.12</v>
      </c>
      <c r="J36" s="166">
        <f>ROUND(((SUM(BF116:BF123) + SUM(BF143:BF317))*I36),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41</v>
      </c>
      <c r="F37" s="166">
        <f>ROUND((SUM(BG116:BG123) + SUM(BG143:BG317)),  2)</f>
        <v>0</v>
      </c>
      <c r="G37" s="39"/>
      <c r="H37" s="39"/>
      <c r="I37" s="167">
        <v>0.20999999999999999</v>
      </c>
      <c r="J37" s="16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42</v>
      </c>
      <c r="F38" s="166">
        <f>ROUND((SUM(BH116:BH123) + SUM(BH143:BH317)),  2)</f>
        <v>0</v>
      </c>
      <c r="G38" s="39"/>
      <c r="H38" s="39"/>
      <c r="I38" s="167">
        <v>0.12</v>
      </c>
      <c r="J38" s="166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43</v>
      </c>
      <c r="F39" s="166">
        <f>ROUND((SUM(BI116:BI123) + SUM(BI143:BI317)),  2)</f>
        <v>0</v>
      </c>
      <c r="G39" s="39"/>
      <c r="H39" s="39"/>
      <c r="I39" s="167">
        <v>0</v>
      </c>
      <c r="J39" s="166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8"/>
      <c r="D41" s="169" t="s">
        <v>44</v>
      </c>
      <c r="E41" s="170"/>
      <c r="F41" s="170"/>
      <c r="G41" s="171" t="s">
        <v>45</v>
      </c>
      <c r="H41" s="172" t="s">
        <v>46</v>
      </c>
      <c r="I41" s="170"/>
      <c r="J41" s="173">
        <f>SUM(J32:J39)</f>
        <v>0</v>
      </c>
      <c r="K41" s="174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5" t="s">
        <v>47</v>
      </c>
      <c r="E50" s="176"/>
      <c r="F50" s="176"/>
      <c r="G50" s="175" t="s">
        <v>48</v>
      </c>
      <c r="H50" s="176"/>
      <c r="I50" s="176"/>
      <c r="J50" s="176"/>
      <c r="K50" s="17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7" t="s">
        <v>49</v>
      </c>
      <c r="E61" s="178"/>
      <c r="F61" s="179" t="s">
        <v>50</v>
      </c>
      <c r="G61" s="177" t="s">
        <v>49</v>
      </c>
      <c r="H61" s="178"/>
      <c r="I61" s="178"/>
      <c r="J61" s="180" t="s">
        <v>50</v>
      </c>
      <c r="K61" s="17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5" t="s">
        <v>51</v>
      </c>
      <c r="E65" s="181"/>
      <c r="F65" s="181"/>
      <c r="G65" s="175" t="s">
        <v>52</v>
      </c>
      <c r="H65" s="181"/>
      <c r="I65" s="181"/>
      <c r="J65" s="181"/>
      <c r="K65" s="18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7" t="s">
        <v>49</v>
      </c>
      <c r="E76" s="178"/>
      <c r="F76" s="179" t="s">
        <v>50</v>
      </c>
      <c r="G76" s="177" t="s">
        <v>49</v>
      </c>
      <c r="H76" s="178"/>
      <c r="I76" s="178"/>
      <c r="J76" s="180" t="s">
        <v>50</v>
      </c>
      <c r="K76" s="17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6" t="str">
        <f>E7</f>
        <v>Příloha č.1a - Škola hrou, Trutnov, ZŠ R. Frimla 816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75-01 - Bourací práce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10. 5. 2024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7" t="s">
        <v>115</v>
      </c>
      <c r="D94" s="188"/>
      <c r="E94" s="188"/>
      <c r="F94" s="188"/>
      <c r="G94" s="188"/>
      <c r="H94" s="188"/>
      <c r="I94" s="188"/>
      <c r="J94" s="189" t="s">
        <v>116</v>
      </c>
      <c r="K94" s="18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0" t="s">
        <v>117</v>
      </c>
      <c r="D96" s="41"/>
      <c r="E96" s="41"/>
      <c r="F96" s="41"/>
      <c r="G96" s="41"/>
      <c r="H96" s="41"/>
      <c r="I96" s="41"/>
      <c r="J96" s="111">
        <f>J143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118</v>
      </c>
    </row>
    <row r="97" s="9" customFormat="1" ht="24.96" customHeight="1">
      <c r="A97" s="9"/>
      <c r="B97" s="191"/>
      <c r="C97" s="192"/>
      <c r="D97" s="193" t="s">
        <v>119</v>
      </c>
      <c r="E97" s="194"/>
      <c r="F97" s="194"/>
      <c r="G97" s="194"/>
      <c r="H97" s="194"/>
      <c r="I97" s="194"/>
      <c r="J97" s="195">
        <f>J144</f>
        <v>0</v>
      </c>
      <c r="K97" s="192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34"/>
      <c r="D98" s="198" t="s">
        <v>120</v>
      </c>
      <c r="E98" s="199"/>
      <c r="F98" s="199"/>
      <c r="G98" s="199"/>
      <c r="H98" s="199"/>
      <c r="I98" s="199"/>
      <c r="J98" s="200">
        <f>J145</f>
        <v>0</v>
      </c>
      <c r="K98" s="134"/>
      <c r="L98" s="20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34"/>
      <c r="D99" s="198" t="s">
        <v>121</v>
      </c>
      <c r="E99" s="199"/>
      <c r="F99" s="199"/>
      <c r="G99" s="199"/>
      <c r="H99" s="199"/>
      <c r="I99" s="199"/>
      <c r="J99" s="200">
        <f>J167</f>
        <v>0</v>
      </c>
      <c r="K99" s="134"/>
      <c r="L99" s="20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34"/>
      <c r="D100" s="198" t="s">
        <v>122</v>
      </c>
      <c r="E100" s="199"/>
      <c r="F100" s="199"/>
      <c r="G100" s="199"/>
      <c r="H100" s="199"/>
      <c r="I100" s="199"/>
      <c r="J100" s="200">
        <f>J230</f>
        <v>0</v>
      </c>
      <c r="K100" s="134"/>
      <c r="L100" s="20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91"/>
      <c r="C101" s="192"/>
      <c r="D101" s="193" t="s">
        <v>123</v>
      </c>
      <c r="E101" s="194"/>
      <c r="F101" s="194"/>
      <c r="G101" s="194"/>
      <c r="H101" s="194"/>
      <c r="I101" s="194"/>
      <c r="J101" s="195">
        <f>J238</f>
        <v>0</v>
      </c>
      <c r="K101" s="192"/>
      <c r="L101" s="19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7"/>
      <c r="C102" s="134"/>
      <c r="D102" s="198" t="s">
        <v>124</v>
      </c>
      <c r="E102" s="199"/>
      <c r="F102" s="199"/>
      <c r="G102" s="199"/>
      <c r="H102" s="199"/>
      <c r="I102" s="199"/>
      <c r="J102" s="200">
        <f>J239</f>
        <v>0</v>
      </c>
      <c r="K102" s="134"/>
      <c r="L102" s="20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7"/>
      <c r="C103" s="134"/>
      <c r="D103" s="198" t="s">
        <v>125</v>
      </c>
      <c r="E103" s="199"/>
      <c r="F103" s="199"/>
      <c r="G103" s="199"/>
      <c r="H103" s="199"/>
      <c r="I103" s="199"/>
      <c r="J103" s="200">
        <f>J241</f>
        <v>0</v>
      </c>
      <c r="K103" s="134"/>
      <c r="L103" s="20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7"/>
      <c r="C104" s="134"/>
      <c r="D104" s="198" t="s">
        <v>126</v>
      </c>
      <c r="E104" s="199"/>
      <c r="F104" s="199"/>
      <c r="G104" s="199"/>
      <c r="H104" s="199"/>
      <c r="I104" s="199"/>
      <c r="J104" s="200">
        <f>J244</f>
        <v>0</v>
      </c>
      <c r="K104" s="134"/>
      <c r="L104" s="20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7"/>
      <c r="C105" s="134"/>
      <c r="D105" s="198" t="s">
        <v>127</v>
      </c>
      <c r="E105" s="199"/>
      <c r="F105" s="199"/>
      <c r="G105" s="199"/>
      <c r="H105" s="199"/>
      <c r="I105" s="199"/>
      <c r="J105" s="200">
        <f>J251</f>
        <v>0</v>
      </c>
      <c r="K105" s="134"/>
      <c r="L105" s="20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7"/>
      <c r="C106" s="134"/>
      <c r="D106" s="198" t="s">
        <v>128</v>
      </c>
      <c r="E106" s="199"/>
      <c r="F106" s="199"/>
      <c r="G106" s="199"/>
      <c r="H106" s="199"/>
      <c r="I106" s="199"/>
      <c r="J106" s="200">
        <f>J254</f>
        <v>0</v>
      </c>
      <c r="K106" s="134"/>
      <c r="L106" s="20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7"/>
      <c r="C107" s="134"/>
      <c r="D107" s="198" t="s">
        <v>129</v>
      </c>
      <c r="E107" s="199"/>
      <c r="F107" s="199"/>
      <c r="G107" s="199"/>
      <c r="H107" s="199"/>
      <c r="I107" s="199"/>
      <c r="J107" s="200">
        <f>J261</f>
        <v>0</v>
      </c>
      <c r="K107" s="134"/>
      <c r="L107" s="20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7"/>
      <c r="C108" s="134"/>
      <c r="D108" s="198" t="s">
        <v>130</v>
      </c>
      <c r="E108" s="199"/>
      <c r="F108" s="199"/>
      <c r="G108" s="199"/>
      <c r="H108" s="199"/>
      <c r="I108" s="199"/>
      <c r="J108" s="200">
        <f>J279</f>
        <v>0</v>
      </c>
      <c r="K108" s="134"/>
      <c r="L108" s="20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7"/>
      <c r="C109" s="134"/>
      <c r="D109" s="198" t="s">
        <v>131</v>
      </c>
      <c r="E109" s="199"/>
      <c r="F109" s="199"/>
      <c r="G109" s="199"/>
      <c r="H109" s="199"/>
      <c r="I109" s="199"/>
      <c r="J109" s="200">
        <f>J285</f>
        <v>0</v>
      </c>
      <c r="K109" s="134"/>
      <c r="L109" s="20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7"/>
      <c r="C110" s="134"/>
      <c r="D110" s="198" t="s">
        <v>132</v>
      </c>
      <c r="E110" s="199"/>
      <c r="F110" s="199"/>
      <c r="G110" s="199"/>
      <c r="H110" s="199"/>
      <c r="I110" s="199"/>
      <c r="J110" s="200">
        <f>J299</f>
        <v>0</v>
      </c>
      <c r="K110" s="134"/>
      <c r="L110" s="20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7"/>
      <c r="C111" s="134"/>
      <c r="D111" s="198" t="s">
        <v>133</v>
      </c>
      <c r="E111" s="199"/>
      <c r="F111" s="199"/>
      <c r="G111" s="199"/>
      <c r="H111" s="199"/>
      <c r="I111" s="199"/>
      <c r="J111" s="200">
        <f>J302</f>
        <v>0</v>
      </c>
      <c r="K111" s="134"/>
      <c r="L111" s="20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7"/>
      <c r="C112" s="134"/>
      <c r="D112" s="198" t="s">
        <v>134</v>
      </c>
      <c r="E112" s="199"/>
      <c r="F112" s="199"/>
      <c r="G112" s="199"/>
      <c r="H112" s="199"/>
      <c r="I112" s="199"/>
      <c r="J112" s="200">
        <f>J308</f>
        <v>0</v>
      </c>
      <c r="K112" s="134"/>
      <c r="L112" s="20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7"/>
      <c r="C113" s="134"/>
      <c r="D113" s="198" t="s">
        <v>135</v>
      </c>
      <c r="E113" s="199"/>
      <c r="F113" s="199"/>
      <c r="G113" s="199"/>
      <c r="H113" s="199"/>
      <c r="I113" s="199"/>
      <c r="J113" s="200">
        <f>J315</f>
        <v>0</v>
      </c>
      <c r="K113" s="134"/>
      <c r="L113" s="20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9.28" customHeight="1">
      <c r="A116" s="39"/>
      <c r="B116" s="40"/>
      <c r="C116" s="190" t="s">
        <v>136</v>
      </c>
      <c r="D116" s="41"/>
      <c r="E116" s="41"/>
      <c r="F116" s="41"/>
      <c r="G116" s="41"/>
      <c r="H116" s="41"/>
      <c r="I116" s="41"/>
      <c r="J116" s="202">
        <f>ROUND(J117 + J118 + J119 + J120 + J121 + J122,2)</f>
        <v>0</v>
      </c>
      <c r="K116" s="41"/>
      <c r="L116" s="64"/>
      <c r="N116" s="203" t="s">
        <v>38</v>
      </c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8" customHeight="1">
      <c r="A117" s="39"/>
      <c r="B117" s="40"/>
      <c r="C117" s="41"/>
      <c r="D117" s="204" t="s">
        <v>137</v>
      </c>
      <c r="E117" s="205"/>
      <c r="F117" s="205"/>
      <c r="G117" s="41"/>
      <c r="H117" s="41"/>
      <c r="I117" s="41"/>
      <c r="J117" s="206">
        <v>0</v>
      </c>
      <c r="K117" s="41"/>
      <c r="L117" s="207"/>
      <c r="M117" s="208"/>
      <c r="N117" s="209" t="s">
        <v>39</v>
      </c>
      <c r="O117" s="208"/>
      <c r="P117" s="208"/>
      <c r="Q117" s="208"/>
      <c r="R117" s="208"/>
      <c r="S117" s="210"/>
      <c r="T117" s="210"/>
      <c r="U117" s="210"/>
      <c r="V117" s="210"/>
      <c r="W117" s="210"/>
      <c r="X117" s="210"/>
      <c r="Y117" s="210"/>
      <c r="Z117" s="210"/>
      <c r="AA117" s="210"/>
      <c r="AB117" s="210"/>
      <c r="AC117" s="210"/>
      <c r="AD117" s="210"/>
      <c r="AE117" s="210"/>
      <c r="AF117" s="208"/>
      <c r="AG117" s="208"/>
      <c r="AH117" s="208"/>
      <c r="AI117" s="208"/>
      <c r="AJ117" s="208"/>
      <c r="AK117" s="208"/>
      <c r="AL117" s="208"/>
      <c r="AM117" s="208"/>
      <c r="AN117" s="208"/>
      <c r="AO117" s="208"/>
      <c r="AP117" s="208"/>
      <c r="AQ117" s="208"/>
      <c r="AR117" s="208"/>
      <c r="AS117" s="208"/>
      <c r="AT117" s="208"/>
      <c r="AU117" s="208"/>
      <c r="AV117" s="208"/>
      <c r="AW117" s="208"/>
      <c r="AX117" s="208"/>
      <c r="AY117" s="211" t="s">
        <v>107</v>
      </c>
      <c r="AZ117" s="208"/>
      <c r="BA117" s="208"/>
      <c r="BB117" s="208"/>
      <c r="BC117" s="208"/>
      <c r="BD117" s="208"/>
      <c r="BE117" s="212">
        <f>IF(N117="základní",J117,0)</f>
        <v>0</v>
      </c>
      <c r="BF117" s="212">
        <f>IF(N117="snížená",J117,0)</f>
        <v>0</v>
      </c>
      <c r="BG117" s="212">
        <f>IF(N117="zákl. přenesená",J117,0)</f>
        <v>0</v>
      </c>
      <c r="BH117" s="212">
        <f>IF(N117="sníž. přenesená",J117,0)</f>
        <v>0</v>
      </c>
      <c r="BI117" s="212">
        <f>IF(N117="nulová",J117,0)</f>
        <v>0</v>
      </c>
      <c r="BJ117" s="211" t="s">
        <v>8</v>
      </c>
      <c r="BK117" s="208"/>
      <c r="BL117" s="208"/>
      <c r="BM117" s="208"/>
    </row>
    <row r="118" s="2" customFormat="1" ht="18" customHeight="1">
      <c r="A118" s="39"/>
      <c r="B118" s="40"/>
      <c r="C118" s="41"/>
      <c r="D118" s="204" t="s">
        <v>138</v>
      </c>
      <c r="E118" s="205"/>
      <c r="F118" s="205"/>
      <c r="G118" s="41"/>
      <c r="H118" s="41"/>
      <c r="I118" s="41"/>
      <c r="J118" s="206">
        <v>0</v>
      </c>
      <c r="K118" s="41"/>
      <c r="L118" s="207"/>
      <c r="M118" s="208"/>
      <c r="N118" s="209" t="s">
        <v>39</v>
      </c>
      <c r="O118" s="208"/>
      <c r="P118" s="208"/>
      <c r="Q118" s="208"/>
      <c r="R118" s="208"/>
      <c r="S118" s="210"/>
      <c r="T118" s="210"/>
      <c r="U118" s="210"/>
      <c r="V118" s="210"/>
      <c r="W118" s="210"/>
      <c r="X118" s="210"/>
      <c r="Y118" s="210"/>
      <c r="Z118" s="210"/>
      <c r="AA118" s="210"/>
      <c r="AB118" s="210"/>
      <c r="AC118" s="210"/>
      <c r="AD118" s="210"/>
      <c r="AE118" s="210"/>
      <c r="AF118" s="208"/>
      <c r="AG118" s="208"/>
      <c r="AH118" s="208"/>
      <c r="AI118" s="208"/>
      <c r="AJ118" s="208"/>
      <c r="AK118" s="208"/>
      <c r="AL118" s="208"/>
      <c r="AM118" s="208"/>
      <c r="AN118" s="208"/>
      <c r="AO118" s="208"/>
      <c r="AP118" s="208"/>
      <c r="AQ118" s="208"/>
      <c r="AR118" s="208"/>
      <c r="AS118" s="208"/>
      <c r="AT118" s="208"/>
      <c r="AU118" s="208"/>
      <c r="AV118" s="208"/>
      <c r="AW118" s="208"/>
      <c r="AX118" s="208"/>
      <c r="AY118" s="211" t="s">
        <v>107</v>
      </c>
      <c r="AZ118" s="208"/>
      <c r="BA118" s="208"/>
      <c r="BB118" s="208"/>
      <c r="BC118" s="208"/>
      <c r="BD118" s="208"/>
      <c r="BE118" s="212">
        <f>IF(N118="základní",J118,0)</f>
        <v>0</v>
      </c>
      <c r="BF118" s="212">
        <f>IF(N118="snížená",J118,0)</f>
        <v>0</v>
      </c>
      <c r="BG118" s="212">
        <f>IF(N118="zákl. přenesená",J118,0)</f>
        <v>0</v>
      </c>
      <c r="BH118" s="212">
        <f>IF(N118="sníž. přenesená",J118,0)</f>
        <v>0</v>
      </c>
      <c r="BI118" s="212">
        <f>IF(N118="nulová",J118,0)</f>
        <v>0</v>
      </c>
      <c r="BJ118" s="211" t="s">
        <v>8</v>
      </c>
      <c r="BK118" s="208"/>
      <c r="BL118" s="208"/>
      <c r="BM118" s="208"/>
    </row>
    <row r="119" s="2" customFormat="1" ht="18" customHeight="1">
      <c r="A119" s="39"/>
      <c r="B119" s="40"/>
      <c r="C119" s="41"/>
      <c r="D119" s="204" t="s">
        <v>139</v>
      </c>
      <c r="E119" s="205"/>
      <c r="F119" s="205"/>
      <c r="G119" s="41"/>
      <c r="H119" s="41"/>
      <c r="I119" s="41"/>
      <c r="J119" s="206">
        <v>0</v>
      </c>
      <c r="K119" s="41"/>
      <c r="L119" s="207"/>
      <c r="M119" s="208"/>
      <c r="N119" s="209" t="s">
        <v>39</v>
      </c>
      <c r="O119" s="208"/>
      <c r="P119" s="208"/>
      <c r="Q119" s="208"/>
      <c r="R119" s="208"/>
      <c r="S119" s="210"/>
      <c r="T119" s="210"/>
      <c r="U119" s="210"/>
      <c r="V119" s="210"/>
      <c r="W119" s="210"/>
      <c r="X119" s="210"/>
      <c r="Y119" s="210"/>
      <c r="Z119" s="210"/>
      <c r="AA119" s="210"/>
      <c r="AB119" s="210"/>
      <c r="AC119" s="210"/>
      <c r="AD119" s="210"/>
      <c r="AE119" s="210"/>
      <c r="AF119" s="208"/>
      <c r="AG119" s="208"/>
      <c r="AH119" s="208"/>
      <c r="AI119" s="208"/>
      <c r="AJ119" s="208"/>
      <c r="AK119" s="208"/>
      <c r="AL119" s="208"/>
      <c r="AM119" s="208"/>
      <c r="AN119" s="208"/>
      <c r="AO119" s="208"/>
      <c r="AP119" s="208"/>
      <c r="AQ119" s="208"/>
      <c r="AR119" s="208"/>
      <c r="AS119" s="208"/>
      <c r="AT119" s="208"/>
      <c r="AU119" s="208"/>
      <c r="AV119" s="208"/>
      <c r="AW119" s="208"/>
      <c r="AX119" s="208"/>
      <c r="AY119" s="211" t="s">
        <v>107</v>
      </c>
      <c r="AZ119" s="208"/>
      <c r="BA119" s="208"/>
      <c r="BB119" s="208"/>
      <c r="BC119" s="208"/>
      <c r="BD119" s="208"/>
      <c r="BE119" s="212">
        <f>IF(N119="základní",J119,0)</f>
        <v>0</v>
      </c>
      <c r="BF119" s="212">
        <f>IF(N119="snížená",J119,0)</f>
        <v>0</v>
      </c>
      <c r="BG119" s="212">
        <f>IF(N119="zákl. přenesená",J119,0)</f>
        <v>0</v>
      </c>
      <c r="BH119" s="212">
        <f>IF(N119="sníž. přenesená",J119,0)</f>
        <v>0</v>
      </c>
      <c r="BI119" s="212">
        <f>IF(N119="nulová",J119,0)</f>
        <v>0</v>
      </c>
      <c r="BJ119" s="211" t="s">
        <v>8</v>
      </c>
      <c r="BK119" s="208"/>
      <c r="BL119" s="208"/>
      <c r="BM119" s="208"/>
    </row>
    <row r="120" s="2" customFormat="1" ht="18" customHeight="1">
      <c r="A120" s="39"/>
      <c r="B120" s="40"/>
      <c r="C120" s="41"/>
      <c r="D120" s="204" t="s">
        <v>140</v>
      </c>
      <c r="E120" s="205"/>
      <c r="F120" s="205"/>
      <c r="G120" s="41"/>
      <c r="H120" s="41"/>
      <c r="I120" s="41"/>
      <c r="J120" s="206">
        <v>0</v>
      </c>
      <c r="K120" s="41"/>
      <c r="L120" s="207"/>
      <c r="M120" s="208"/>
      <c r="N120" s="209" t="s">
        <v>39</v>
      </c>
      <c r="O120" s="208"/>
      <c r="P120" s="208"/>
      <c r="Q120" s="208"/>
      <c r="R120" s="208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08"/>
      <c r="AG120" s="208"/>
      <c r="AH120" s="208"/>
      <c r="AI120" s="208"/>
      <c r="AJ120" s="208"/>
      <c r="AK120" s="208"/>
      <c r="AL120" s="208"/>
      <c r="AM120" s="208"/>
      <c r="AN120" s="208"/>
      <c r="AO120" s="208"/>
      <c r="AP120" s="208"/>
      <c r="AQ120" s="208"/>
      <c r="AR120" s="208"/>
      <c r="AS120" s="208"/>
      <c r="AT120" s="208"/>
      <c r="AU120" s="208"/>
      <c r="AV120" s="208"/>
      <c r="AW120" s="208"/>
      <c r="AX120" s="208"/>
      <c r="AY120" s="211" t="s">
        <v>107</v>
      </c>
      <c r="AZ120" s="208"/>
      <c r="BA120" s="208"/>
      <c r="BB120" s="208"/>
      <c r="BC120" s="208"/>
      <c r="BD120" s="208"/>
      <c r="BE120" s="212">
        <f>IF(N120="základní",J120,0)</f>
        <v>0</v>
      </c>
      <c r="BF120" s="212">
        <f>IF(N120="snížená",J120,0)</f>
        <v>0</v>
      </c>
      <c r="BG120" s="212">
        <f>IF(N120="zákl. přenesená",J120,0)</f>
        <v>0</v>
      </c>
      <c r="BH120" s="212">
        <f>IF(N120="sníž. přenesená",J120,0)</f>
        <v>0</v>
      </c>
      <c r="BI120" s="212">
        <f>IF(N120="nulová",J120,0)</f>
        <v>0</v>
      </c>
      <c r="BJ120" s="211" t="s">
        <v>8</v>
      </c>
      <c r="BK120" s="208"/>
      <c r="BL120" s="208"/>
      <c r="BM120" s="208"/>
    </row>
    <row r="121" s="2" customFormat="1" ht="18" customHeight="1">
      <c r="A121" s="39"/>
      <c r="B121" s="40"/>
      <c r="C121" s="41"/>
      <c r="D121" s="204" t="s">
        <v>141</v>
      </c>
      <c r="E121" s="205"/>
      <c r="F121" s="205"/>
      <c r="G121" s="41"/>
      <c r="H121" s="41"/>
      <c r="I121" s="41"/>
      <c r="J121" s="206">
        <v>0</v>
      </c>
      <c r="K121" s="41"/>
      <c r="L121" s="207"/>
      <c r="M121" s="208"/>
      <c r="N121" s="209" t="s">
        <v>39</v>
      </c>
      <c r="O121" s="208"/>
      <c r="P121" s="208"/>
      <c r="Q121" s="208"/>
      <c r="R121" s="208"/>
      <c r="S121" s="210"/>
      <c r="T121" s="210"/>
      <c r="U121" s="210"/>
      <c r="V121" s="210"/>
      <c r="W121" s="210"/>
      <c r="X121" s="210"/>
      <c r="Y121" s="210"/>
      <c r="Z121" s="210"/>
      <c r="AA121" s="210"/>
      <c r="AB121" s="210"/>
      <c r="AC121" s="210"/>
      <c r="AD121" s="210"/>
      <c r="AE121" s="210"/>
      <c r="AF121" s="208"/>
      <c r="AG121" s="208"/>
      <c r="AH121" s="208"/>
      <c r="AI121" s="208"/>
      <c r="AJ121" s="208"/>
      <c r="AK121" s="208"/>
      <c r="AL121" s="208"/>
      <c r="AM121" s="208"/>
      <c r="AN121" s="208"/>
      <c r="AO121" s="208"/>
      <c r="AP121" s="208"/>
      <c r="AQ121" s="208"/>
      <c r="AR121" s="208"/>
      <c r="AS121" s="208"/>
      <c r="AT121" s="208"/>
      <c r="AU121" s="208"/>
      <c r="AV121" s="208"/>
      <c r="AW121" s="208"/>
      <c r="AX121" s="208"/>
      <c r="AY121" s="211" t="s">
        <v>107</v>
      </c>
      <c r="AZ121" s="208"/>
      <c r="BA121" s="208"/>
      <c r="BB121" s="208"/>
      <c r="BC121" s="208"/>
      <c r="BD121" s="208"/>
      <c r="BE121" s="212">
        <f>IF(N121="základní",J121,0)</f>
        <v>0</v>
      </c>
      <c r="BF121" s="212">
        <f>IF(N121="snížená",J121,0)</f>
        <v>0</v>
      </c>
      <c r="BG121" s="212">
        <f>IF(N121="zákl. přenesená",J121,0)</f>
        <v>0</v>
      </c>
      <c r="BH121" s="212">
        <f>IF(N121="sníž. přenesená",J121,0)</f>
        <v>0</v>
      </c>
      <c r="BI121" s="212">
        <f>IF(N121="nulová",J121,0)</f>
        <v>0</v>
      </c>
      <c r="BJ121" s="211" t="s">
        <v>8</v>
      </c>
      <c r="BK121" s="208"/>
      <c r="BL121" s="208"/>
      <c r="BM121" s="208"/>
    </row>
    <row r="122" s="2" customFormat="1" ht="18" customHeight="1">
      <c r="A122" s="39"/>
      <c r="B122" s="40"/>
      <c r="C122" s="41"/>
      <c r="D122" s="205" t="s">
        <v>142</v>
      </c>
      <c r="E122" s="41"/>
      <c r="F122" s="41"/>
      <c r="G122" s="41"/>
      <c r="H122" s="41"/>
      <c r="I122" s="41"/>
      <c r="J122" s="206">
        <f>ROUND(J30*T122,2)</f>
        <v>0</v>
      </c>
      <c r="K122" s="41"/>
      <c r="L122" s="207"/>
      <c r="M122" s="208"/>
      <c r="N122" s="209" t="s">
        <v>39</v>
      </c>
      <c r="O122" s="208"/>
      <c r="P122" s="208"/>
      <c r="Q122" s="208"/>
      <c r="R122" s="208"/>
      <c r="S122" s="210"/>
      <c r="T122" s="210"/>
      <c r="U122" s="210"/>
      <c r="V122" s="210"/>
      <c r="W122" s="210"/>
      <c r="X122" s="210"/>
      <c r="Y122" s="210"/>
      <c r="Z122" s="210"/>
      <c r="AA122" s="210"/>
      <c r="AB122" s="210"/>
      <c r="AC122" s="210"/>
      <c r="AD122" s="210"/>
      <c r="AE122" s="210"/>
      <c r="AF122" s="208"/>
      <c r="AG122" s="208"/>
      <c r="AH122" s="208"/>
      <c r="AI122" s="208"/>
      <c r="AJ122" s="208"/>
      <c r="AK122" s="208"/>
      <c r="AL122" s="208"/>
      <c r="AM122" s="208"/>
      <c r="AN122" s="208"/>
      <c r="AO122" s="208"/>
      <c r="AP122" s="208"/>
      <c r="AQ122" s="208"/>
      <c r="AR122" s="208"/>
      <c r="AS122" s="208"/>
      <c r="AT122" s="208"/>
      <c r="AU122" s="208"/>
      <c r="AV122" s="208"/>
      <c r="AW122" s="208"/>
      <c r="AX122" s="208"/>
      <c r="AY122" s="211" t="s">
        <v>143</v>
      </c>
      <c r="AZ122" s="208"/>
      <c r="BA122" s="208"/>
      <c r="BB122" s="208"/>
      <c r="BC122" s="208"/>
      <c r="BD122" s="208"/>
      <c r="BE122" s="212">
        <f>IF(N122="základní",J122,0)</f>
        <v>0</v>
      </c>
      <c r="BF122" s="212">
        <f>IF(N122="snížená",J122,0)</f>
        <v>0</v>
      </c>
      <c r="BG122" s="212">
        <f>IF(N122="zákl. přenesená",J122,0)</f>
        <v>0</v>
      </c>
      <c r="BH122" s="212">
        <f>IF(N122="sníž. přenesená",J122,0)</f>
        <v>0</v>
      </c>
      <c r="BI122" s="212">
        <f>IF(N122="nulová",J122,0)</f>
        <v>0</v>
      </c>
      <c r="BJ122" s="211" t="s">
        <v>8</v>
      </c>
      <c r="BK122" s="208"/>
      <c r="BL122" s="208"/>
      <c r="BM122" s="208"/>
    </row>
    <row r="123" s="2" customForma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29.28" customHeight="1">
      <c r="A124" s="39"/>
      <c r="B124" s="40"/>
      <c r="C124" s="213" t="s">
        <v>144</v>
      </c>
      <c r="D124" s="188"/>
      <c r="E124" s="188"/>
      <c r="F124" s="188"/>
      <c r="G124" s="188"/>
      <c r="H124" s="188"/>
      <c r="I124" s="188"/>
      <c r="J124" s="214">
        <f>ROUND(J96+J116,2)</f>
        <v>0</v>
      </c>
      <c r="K124" s="188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67"/>
      <c r="C125" s="68"/>
      <c r="D125" s="68"/>
      <c r="E125" s="68"/>
      <c r="F125" s="68"/>
      <c r="G125" s="68"/>
      <c r="H125" s="68"/>
      <c r="I125" s="68"/>
      <c r="J125" s="68"/>
      <c r="K125" s="68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9" s="2" customFormat="1" ht="6.96" customHeight="1">
      <c r="A129" s="39"/>
      <c r="B129" s="69"/>
      <c r="C129" s="70"/>
      <c r="D129" s="70"/>
      <c r="E129" s="70"/>
      <c r="F129" s="70"/>
      <c r="G129" s="70"/>
      <c r="H129" s="70"/>
      <c r="I129" s="70"/>
      <c r="J129" s="70"/>
      <c r="K129" s="70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24.96" customHeight="1">
      <c r="A130" s="39"/>
      <c r="B130" s="40"/>
      <c r="C130" s="24" t="s">
        <v>145</v>
      </c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2" customHeight="1">
      <c r="A132" s="39"/>
      <c r="B132" s="40"/>
      <c r="C132" s="33" t="s">
        <v>16</v>
      </c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6.5" customHeight="1">
      <c r="A133" s="39"/>
      <c r="B133" s="40"/>
      <c r="C133" s="41"/>
      <c r="D133" s="41"/>
      <c r="E133" s="186" t="str">
        <f>E7</f>
        <v>Příloha č.1a - Škola hrou, Trutnov, ZŠ R. Frimla 816</v>
      </c>
      <c r="F133" s="33"/>
      <c r="G133" s="33"/>
      <c r="H133" s="33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2" customHeight="1">
      <c r="A134" s="39"/>
      <c r="B134" s="40"/>
      <c r="C134" s="33" t="s">
        <v>110</v>
      </c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6.5" customHeight="1">
      <c r="A135" s="39"/>
      <c r="B135" s="40"/>
      <c r="C135" s="41"/>
      <c r="D135" s="41"/>
      <c r="E135" s="77" t="str">
        <f>E9</f>
        <v>75-01 - Bourací práce</v>
      </c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6.96" customHeight="1">
      <c r="A136" s="39"/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2" customHeight="1">
      <c r="A137" s="39"/>
      <c r="B137" s="40"/>
      <c r="C137" s="33" t="s">
        <v>20</v>
      </c>
      <c r="D137" s="41"/>
      <c r="E137" s="41"/>
      <c r="F137" s="28" t="str">
        <f>F12</f>
        <v xml:space="preserve"> </v>
      </c>
      <c r="G137" s="41"/>
      <c r="H137" s="41"/>
      <c r="I137" s="33" t="s">
        <v>22</v>
      </c>
      <c r="J137" s="80" t="str">
        <f>IF(J12="","",J12)</f>
        <v>10. 5. 2024</v>
      </c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6.96" customHeight="1">
      <c r="A138" s="39"/>
      <c r="B138" s="40"/>
      <c r="C138" s="41"/>
      <c r="D138" s="41"/>
      <c r="E138" s="41"/>
      <c r="F138" s="41"/>
      <c r="G138" s="41"/>
      <c r="H138" s="41"/>
      <c r="I138" s="41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5.15" customHeight="1">
      <c r="A139" s="39"/>
      <c r="B139" s="40"/>
      <c r="C139" s="33" t="s">
        <v>24</v>
      </c>
      <c r="D139" s="41"/>
      <c r="E139" s="41"/>
      <c r="F139" s="28" t="str">
        <f>E15</f>
        <v xml:space="preserve"> </v>
      </c>
      <c r="G139" s="41"/>
      <c r="H139" s="41"/>
      <c r="I139" s="33" t="s">
        <v>30</v>
      </c>
      <c r="J139" s="37" t="str">
        <f>E21</f>
        <v xml:space="preserve"> </v>
      </c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5.15" customHeight="1">
      <c r="A140" s="39"/>
      <c r="B140" s="40"/>
      <c r="C140" s="33" t="s">
        <v>28</v>
      </c>
      <c r="D140" s="41"/>
      <c r="E140" s="41"/>
      <c r="F140" s="28" t="str">
        <f>IF(E18="","",E18)</f>
        <v>Vyplň údaj</v>
      </c>
      <c r="G140" s="41"/>
      <c r="H140" s="41"/>
      <c r="I140" s="33" t="s">
        <v>32</v>
      </c>
      <c r="J140" s="37" t="str">
        <f>E24</f>
        <v xml:space="preserve"> </v>
      </c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10.32" customHeight="1">
      <c r="A141" s="39"/>
      <c r="B141" s="40"/>
      <c r="C141" s="41"/>
      <c r="D141" s="41"/>
      <c r="E141" s="41"/>
      <c r="F141" s="41"/>
      <c r="G141" s="41"/>
      <c r="H141" s="41"/>
      <c r="I141" s="41"/>
      <c r="J141" s="41"/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11" customFormat="1" ht="29.28" customHeight="1">
      <c r="A142" s="215"/>
      <c r="B142" s="216"/>
      <c r="C142" s="217" t="s">
        <v>146</v>
      </c>
      <c r="D142" s="218" t="s">
        <v>59</v>
      </c>
      <c r="E142" s="218" t="s">
        <v>55</v>
      </c>
      <c r="F142" s="218" t="s">
        <v>56</v>
      </c>
      <c r="G142" s="218" t="s">
        <v>147</v>
      </c>
      <c r="H142" s="218" t="s">
        <v>148</v>
      </c>
      <c r="I142" s="218" t="s">
        <v>149</v>
      </c>
      <c r="J142" s="219" t="s">
        <v>116</v>
      </c>
      <c r="K142" s="220" t="s">
        <v>150</v>
      </c>
      <c r="L142" s="221"/>
      <c r="M142" s="101" t="s">
        <v>1</v>
      </c>
      <c r="N142" s="102" t="s">
        <v>38</v>
      </c>
      <c r="O142" s="102" t="s">
        <v>151</v>
      </c>
      <c r="P142" s="102" t="s">
        <v>152</v>
      </c>
      <c r="Q142" s="102" t="s">
        <v>153</v>
      </c>
      <c r="R142" s="102" t="s">
        <v>154</v>
      </c>
      <c r="S142" s="102" t="s">
        <v>155</v>
      </c>
      <c r="T142" s="103" t="s">
        <v>156</v>
      </c>
      <c r="U142" s="215"/>
      <c r="V142" s="215"/>
      <c r="W142" s="215"/>
      <c r="X142" s="215"/>
      <c r="Y142" s="215"/>
      <c r="Z142" s="215"/>
      <c r="AA142" s="215"/>
      <c r="AB142" s="215"/>
      <c r="AC142" s="215"/>
      <c r="AD142" s="215"/>
      <c r="AE142" s="215"/>
    </row>
    <row r="143" s="2" customFormat="1" ht="22.8" customHeight="1">
      <c r="A143" s="39"/>
      <c r="B143" s="40"/>
      <c r="C143" s="108" t="s">
        <v>157</v>
      </c>
      <c r="D143" s="41"/>
      <c r="E143" s="41"/>
      <c r="F143" s="41"/>
      <c r="G143" s="41"/>
      <c r="H143" s="41"/>
      <c r="I143" s="41"/>
      <c r="J143" s="222">
        <f>BK143</f>
        <v>0</v>
      </c>
      <c r="K143" s="41"/>
      <c r="L143" s="45"/>
      <c r="M143" s="104"/>
      <c r="N143" s="223"/>
      <c r="O143" s="105"/>
      <c r="P143" s="224">
        <f>P144+P238</f>
        <v>0</v>
      </c>
      <c r="Q143" s="105"/>
      <c r="R143" s="224">
        <f>R144+R238</f>
        <v>8.4138784999999992</v>
      </c>
      <c r="S143" s="105"/>
      <c r="T143" s="225">
        <f>T144+T238</f>
        <v>365.62425130000003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73</v>
      </c>
      <c r="AU143" s="18" t="s">
        <v>118</v>
      </c>
      <c r="BK143" s="226">
        <f>BK144+BK238</f>
        <v>0</v>
      </c>
    </row>
    <row r="144" s="12" customFormat="1" ht="25.92" customHeight="1">
      <c r="A144" s="12"/>
      <c r="B144" s="227"/>
      <c r="C144" s="228"/>
      <c r="D144" s="229" t="s">
        <v>73</v>
      </c>
      <c r="E144" s="230" t="s">
        <v>158</v>
      </c>
      <c r="F144" s="230" t="s">
        <v>159</v>
      </c>
      <c r="G144" s="228"/>
      <c r="H144" s="228"/>
      <c r="I144" s="231"/>
      <c r="J144" s="232">
        <f>BK144</f>
        <v>0</v>
      </c>
      <c r="K144" s="228"/>
      <c r="L144" s="233"/>
      <c r="M144" s="234"/>
      <c r="N144" s="235"/>
      <c r="O144" s="235"/>
      <c r="P144" s="236">
        <f>P145+P167+P230</f>
        <v>0</v>
      </c>
      <c r="Q144" s="235"/>
      <c r="R144" s="236">
        <f>R145+R167+R230</f>
        <v>6.8445285</v>
      </c>
      <c r="S144" s="235"/>
      <c r="T144" s="237">
        <f>T145+T167+T230</f>
        <v>327.75216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38" t="s">
        <v>8</v>
      </c>
      <c r="AT144" s="239" t="s">
        <v>73</v>
      </c>
      <c r="AU144" s="239" t="s">
        <v>74</v>
      </c>
      <c r="AY144" s="238" t="s">
        <v>160</v>
      </c>
      <c r="BK144" s="240">
        <f>BK145+BK167+BK230</f>
        <v>0</v>
      </c>
    </row>
    <row r="145" s="12" customFormat="1" ht="22.8" customHeight="1">
      <c r="A145" s="12"/>
      <c r="B145" s="227"/>
      <c r="C145" s="228"/>
      <c r="D145" s="229" t="s">
        <v>73</v>
      </c>
      <c r="E145" s="241" t="s">
        <v>83</v>
      </c>
      <c r="F145" s="241" t="s">
        <v>161</v>
      </c>
      <c r="G145" s="228"/>
      <c r="H145" s="228"/>
      <c r="I145" s="231"/>
      <c r="J145" s="242">
        <f>BK145</f>
        <v>0</v>
      </c>
      <c r="K145" s="228"/>
      <c r="L145" s="233"/>
      <c r="M145" s="234"/>
      <c r="N145" s="235"/>
      <c r="O145" s="235"/>
      <c r="P145" s="236">
        <f>SUM(P146:P166)</f>
        <v>0</v>
      </c>
      <c r="Q145" s="235"/>
      <c r="R145" s="236">
        <f>SUM(R146:R166)</f>
        <v>6.8374364999999999</v>
      </c>
      <c r="S145" s="235"/>
      <c r="T145" s="237">
        <f>SUM(T146:T166)</f>
        <v>6.4870000000000001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38" t="s">
        <v>8</v>
      </c>
      <c r="AT145" s="239" t="s">
        <v>73</v>
      </c>
      <c r="AU145" s="239" t="s">
        <v>8</v>
      </c>
      <c r="AY145" s="238" t="s">
        <v>160</v>
      </c>
      <c r="BK145" s="240">
        <f>SUM(BK146:BK166)</f>
        <v>0</v>
      </c>
    </row>
    <row r="146" s="2" customFormat="1" ht="24.15" customHeight="1">
      <c r="A146" s="39"/>
      <c r="B146" s="40"/>
      <c r="C146" s="243" t="s">
        <v>162</v>
      </c>
      <c r="D146" s="243" t="s">
        <v>163</v>
      </c>
      <c r="E146" s="244" t="s">
        <v>164</v>
      </c>
      <c r="F146" s="245" t="s">
        <v>165</v>
      </c>
      <c r="G146" s="246" t="s">
        <v>166</v>
      </c>
      <c r="H146" s="247">
        <v>107.15000000000001</v>
      </c>
      <c r="I146" s="248"/>
      <c r="J146" s="247">
        <f>ROUND(I146*H146,0)</f>
        <v>0</v>
      </c>
      <c r="K146" s="249"/>
      <c r="L146" s="45"/>
      <c r="M146" s="250" t="s">
        <v>1</v>
      </c>
      <c r="N146" s="251" t="s">
        <v>39</v>
      </c>
      <c r="O146" s="92"/>
      <c r="P146" s="252">
        <f>O146*H146</f>
        <v>0</v>
      </c>
      <c r="Q146" s="252">
        <v>0.00010000000000000001</v>
      </c>
      <c r="R146" s="252">
        <f>Q146*H146</f>
        <v>0.010715000000000001</v>
      </c>
      <c r="S146" s="252">
        <v>0</v>
      </c>
      <c r="T146" s="25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54" t="s">
        <v>167</v>
      </c>
      <c r="AT146" s="254" t="s">
        <v>163</v>
      </c>
      <c r="AU146" s="254" t="s">
        <v>83</v>
      </c>
      <c r="AY146" s="18" t="s">
        <v>160</v>
      </c>
      <c r="BE146" s="255">
        <f>IF(N146="základní",J146,0)</f>
        <v>0</v>
      </c>
      <c r="BF146" s="255">
        <f>IF(N146="snížená",J146,0)</f>
        <v>0</v>
      </c>
      <c r="BG146" s="255">
        <f>IF(N146="zákl. přenesená",J146,0)</f>
        <v>0</v>
      </c>
      <c r="BH146" s="255">
        <f>IF(N146="sníž. přenesená",J146,0)</f>
        <v>0</v>
      </c>
      <c r="BI146" s="255">
        <f>IF(N146="nulová",J146,0)</f>
        <v>0</v>
      </c>
      <c r="BJ146" s="18" t="s">
        <v>8</v>
      </c>
      <c r="BK146" s="255">
        <f>ROUND(I146*H146,0)</f>
        <v>0</v>
      </c>
      <c r="BL146" s="18" t="s">
        <v>167</v>
      </c>
      <c r="BM146" s="254" t="s">
        <v>168</v>
      </c>
    </row>
    <row r="147" s="13" customFormat="1">
      <c r="A147" s="13"/>
      <c r="B147" s="256"/>
      <c r="C147" s="257"/>
      <c r="D147" s="258" t="s">
        <v>169</v>
      </c>
      <c r="E147" s="259" t="s">
        <v>1</v>
      </c>
      <c r="F147" s="260" t="s">
        <v>170</v>
      </c>
      <c r="G147" s="257"/>
      <c r="H147" s="259" t="s">
        <v>1</v>
      </c>
      <c r="I147" s="261"/>
      <c r="J147" s="257"/>
      <c r="K147" s="257"/>
      <c r="L147" s="262"/>
      <c r="M147" s="263"/>
      <c r="N147" s="264"/>
      <c r="O147" s="264"/>
      <c r="P147" s="264"/>
      <c r="Q147" s="264"/>
      <c r="R147" s="264"/>
      <c r="S147" s="264"/>
      <c r="T147" s="26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6" t="s">
        <v>169</v>
      </c>
      <c r="AU147" s="266" t="s">
        <v>83</v>
      </c>
      <c r="AV147" s="13" t="s">
        <v>8</v>
      </c>
      <c r="AW147" s="13" t="s">
        <v>31</v>
      </c>
      <c r="AX147" s="13" t="s">
        <v>74</v>
      </c>
      <c r="AY147" s="266" t="s">
        <v>160</v>
      </c>
    </row>
    <row r="148" s="14" customFormat="1">
      <c r="A148" s="14"/>
      <c r="B148" s="267"/>
      <c r="C148" s="268"/>
      <c r="D148" s="258" t="s">
        <v>169</v>
      </c>
      <c r="E148" s="269" t="s">
        <v>1</v>
      </c>
      <c r="F148" s="270" t="s">
        <v>171</v>
      </c>
      <c r="G148" s="268"/>
      <c r="H148" s="271">
        <v>107.15000000000001</v>
      </c>
      <c r="I148" s="272"/>
      <c r="J148" s="268"/>
      <c r="K148" s="268"/>
      <c r="L148" s="273"/>
      <c r="M148" s="274"/>
      <c r="N148" s="275"/>
      <c r="O148" s="275"/>
      <c r="P148" s="275"/>
      <c r="Q148" s="275"/>
      <c r="R148" s="275"/>
      <c r="S148" s="275"/>
      <c r="T148" s="27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7" t="s">
        <v>169</v>
      </c>
      <c r="AU148" s="277" t="s">
        <v>83</v>
      </c>
      <c r="AV148" s="14" t="s">
        <v>83</v>
      </c>
      <c r="AW148" s="14" t="s">
        <v>31</v>
      </c>
      <c r="AX148" s="14" t="s">
        <v>8</v>
      </c>
      <c r="AY148" s="277" t="s">
        <v>160</v>
      </c>
    </row>
    <row r="149" s="2" customFormat="1" ht="24.15" customHeight="1">
      <c r="A149" s="39"/>
      <c r="B149" s="40"/>
      <c r="C149" s="278" t="s">
        <v>172</v>
      </c>
      <c r="D149" s="278" t="s">
        <v>173</v>
      </c>
      <c r="E149" s="279" t="s">
        <v>174</v>
      </c>
      <c r="F149" s="280" t="s">
        <v>175</v>
      </c>
      <c r="G149" s="281" t="s">
        <v>166</v>
      </c>
      <c r="H149" s="282">
        <v>126.92</v>
      </c>
      <c r="I149" s="283"/>
      <c r="J149" s="282">
        <f>ROUND(I149*H149,0)</f>
        <v>0</v>
      </c>
      <c r="K149" s="284"/>
      <c r="L149" s="285"/>
      <c r="M149" s="286" t="s">
        <v>1</v>
      </c>
      <c r="N149" s="287" t="s">
        <v>39</v>
      </c>
      <c r="O149" s="92"/>
      <c r="P149" s="252">
        <f>O149*H149</f>
        <v>0</v>
      </c>
      <c r="Q149" s="252">
        <v>0.00029999999999999997</v>
      </c>
      <c r="R149" s="252">
        <f>Q149*H149</f>
        <v>0.038075999999999999</v>
      </c>
      <c r="S149" s="252">
        <v>0</v>
      </c>
      <c r="T149" s="25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54" t="s">
        <v>176</v>
      </c>
      <c r="AT149" s="254" t="s">
        <v>173</v>
      </c>
      <c r="AU149" s="254" t="s">
        <v>83</v>
      </c>
      <c r="AY149" s="18" t="s">
        <v>160</v>
      </c>
      <c r="BE149" s="255">
        <f>IF(N149="základní",J149,0)</f>
        <v>0</v>
      </c>
      <c r="BF149" s="255">
        <f>IF(N149="snížená",J149,0)</f>
        <v>0</v>
      </c>
      <c r="BG149" s="255">
        <f>IF(N149="zákl. přenesená",J149,0)</f>
        <v>0</v>
      </c>
      <c r="BH149" s="255">
        <f>IF(N149="sníž. přenesená",J149,0)</f>
        <v>0</v>
      </c>
      <c r="BI149" s="255">
        <f>IF(N149="nulová",J149,0)</f>
        <v>0</v>
      </c>
      <c r="BJ149" s="18" t="s">
        <v>8</v>
      </c>
      <c r="BK149" s="255">
        <f>ROUND(I149*H149,0)</f>
        <v>0</v>
      </c>
      <c r="BL149" s="18" t="s">
        <v>167</v>
      </c>
      <c r="BM149" s="254" t="s">
        <v>177</v>
      </c>
    </row>
    <row r="150" s="14" customFormat="1">
      <c r="A150" s="14"/>
      <c r="B150" s="267"/>
      <c r="C150" s="268"/>
      <c r="D150" s="258" t="s">
        <v>169</v>
      </c>
      <c r="E150" s="268"/>
      <c r="F150" s="270" t="s">
        <v>178</v>
      </c>
      <c r="G150" s="268"/>
      <c r="H150" s="271">
        <v>126.92</v>
      </c>
      <c r="I150" s="272"/>
      <c r="J150" s="268"/>
      <c r="K150" s="268"/>
      <c r="L150" s="273"/>
      <c r="M150" s="274"/>
      <c r="N150" s="275"/>
      <c r="O150" s="275"/>
      <c r="P150" s="275"/>
      <c r="Q150" s="275"/>
      <c r="R150" s="275"/>
      <c r="S150" s="275"/>
      <c r="T150" s="27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7" t="s">
        <v>169</v>
      </c>
      <c r="AU150" s="277" t="s">
        <v>83</v>
      </c>
      <c r="AV150" s="14" t="s">
        <v>83</v>
      </c>
      <c r="AW150" s="14" t="s">
        <v>4</v>
      </c>
      <c r="AX150" s="14" t="s">
        <v>8</v>
      </c>
      <c r="AY150" s="277" t="s">
        <v>160</v>
      </c>
    </row>
    <row r="151" s="2" customFormat="1" ht="24.15" customHeight="1">
      <c r="A151" s="39"/>
      <c r="B151" s="40"/>
      <c r="C151" s="243" t="s">
        <v>179</v>
      </c>
      <c r="D151" s="243" t="s">
        <v>163</v>
      </c>
      <c r="E151" s="244" t="s">
        <v>180</v>
      </c>
      <c r="F151" s="245" t="s">
        <v>181</v>
      </c>
      <c r="G151" s="246" t="s">
        <v>166</v>
      </c>
      <c r="H151" s="247">
        <v>215.75</v>
      </c>
      <c r="I151" s="248"/>
      <c r="J151" s="247">
        <f>ROUND(I151*H151,0)</f>
        <v>0</v>
      </c>
      <c r="K151" s="249"/>
      <c r="L151" s="45"/>
      <c r="M151" s="250" t="s">
        <v>1</v>
      </c>
      <c r="N151" s="251" t="s">
        <v>39</v>
      </c>
      <c r="O151" s="92"/>
      <c r="P151" s="252">
        <f>O151*H151</f>
        <v>0</v>
      </c>
      <c r="Q151" s="252">
        <v>0.020930000000000001</v>
      </c>
      <c r="R151" s="252">
        <f>Q151*H151</f>
        <v>4.5156475</v>
      </c>
      <c r="S151" s="252">
        <v>0.02</v>
      </c>
      <c r="T151" s="253">
        <f>S151*H151</f>
        <v>4.3150000000000004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54" t="s">
        <v>167</v>
      </c>
      <c r="AT151" s="254" t="s">
        <v>163</v>
      </c>
      <c r="AU151" s="254" t="s">
        <v>83</v>
      </c>
      <c r="AY151" s="18" t="s">
        <v>160</v>
      </c>
      <c r="BE151" s="255">
        <f>IF(N151="základní",J151,0)</f>
        <v>0</v>
      </c>
      <c r="BF151" s="255">
        <f>IF(N151="snížená",J151,0)</f>
        <v>0</v>
      </c>
      <c r="BG151" s="255">
        <f>IF(N151="zákl. přenesená",J151,0)</f>
        <v>0</v>
      </c>
      <c r="BH151" s="255">
        <f>IF(N151="sníž. přenesená",J151,0)</f>
        <v>0</v>
      </c>
      <c r="BI151" s="255">
        <f>IF(N151="nulová",J151,0)</f>
        <v>0</v>
      </c>
      <c r="BJ151" s="18" t="s">
        <v>8</v>
      </c>
      <c r="BK151" s="255">
        <f>ROUND(I151*H151,0)</f>
        <v>0</v>
      </c>
      <c r="BL151" s="18" t="s">
        <v>167</v>
      </c>
      <c r="BM151" s="254" t="s">
        <v>182</v>
      </c>
    </row>
    <row r="152" s="14" customFormat="1">
      <c r="A152" s="14"/>
      <c r="B152" s="267"/>
      <c r="C152" s="268"/>
      <c r="D152" s="258" t="s">
        <v>169</v>
      </c>
      <c r="E152" s="269" t="s">
        <v>1</v>
      </c>
      <c r="F152" s="270" t="s">
        <v>183</v>
      </c>
      <c r="G152" s="268"/>
      <c r="H152" s="271">
        <v>49.600000000000001</v>
      </c>
      <c r="I152" s="272"/>
      <c r="J152" s="268"/>
      <c r="K152" s="268"/>
      <c r="L152" s="273"/>
      <c r="M152" s="274"/>
      <c r="N152" s="275"/>
      <c r="O152" s="275"/>
      <c r="P152" s="275"/>
      <c r="Q152" s="275"/>
      <c r="R152" s="275"/>
      <c r="S152" s="275"/>
      <c r="T152" s="27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7" t="s">
        <v>169</v>
      </c>
      <c r="AU152" s="277" t="s">
        <v>83</v>
      </c>
      <c r="AV152" s="14" t="s">
        <v>83</v>
      </c>
      <c r="AW152" s="14" t="s">
        <v>31</v>
      </c>
      <c r="AX152" s="14" t="s">
        <v>74</v>
      </c>
      <c r="AY152" s="277" t="s">
        <v>160</v>
      </c>
    </row>
    <row r="153" s="15" customFormat="1">
      <c r="A153" s="15"/>
      <c r="B153" s="288"/>
      <c r="C153" s="289"/>
      <c r="D153" s="258" t="s">
        <v>169</v>
      </c>
      <c r="E153" s="290" t="s">
        <v>1</v>
      </c>
      <c r="F153" s="291" t="s">
        <v>184</v>
      </c>
      <c r="G153" s="289"/>
      <c r="H153" s="292">
        <v>49.600000000000001</v>
      </c>
      <c r="I153" s="293"/>
      <c r="J153" s="289"/>
      <c r="K153" s="289"/>
      <c r="L153" s="294"/>
      <c r="M153" s="295"/>
      <c r="N153" s="296"/>
      <c r="O153" s="296"/>
      <c r="P153" s="296"/>
      <c r="Q153" s="296"/>
      <c r="R153" s="296"/>
      <c r="S153" s="296"/>
      <c r="T153" s="297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98" t="s">
        <v>169</v>
      </c>
      <c r="AU153" s="298" t="s">
        <v>83</v>
      </c>
      <c r="AV153" s="15" t="s">
        <v>185</v>
      </c>
      <c r="AW153" s="15" t="s">
        <v>31</v>
      </c>
      <c r="AX153" s="15" t="s">
        <v>74</v>
      </c>
      <c r="AY153" s="298" t="s">
        <v>160</v>
      </c>
    </row>
    <row r="154" s="14" customFormat="1">
      <c r="A154" s="14"/>
      <c r="B154" s="267"/>
      <c r="C154" s="268"/>
      <c r="D154" s="258" t="s">
        <v>169</v>
      </c>
      <c r="E154" s="269" t="s">
        <v>1</v>
      </c>
      <c r="F154" s="270" t="s">
        <v>186</v>
      </c>
      <c r="G154" s="268"/>
      <c r="H154" s="271">
        <v>27</v>
      </c>
      <c r="I154" s="272"/>
      <c r="J154" s="268"/>
      <c r="K154" s="268"/>
      <c r="L154" s="273"/>
      <c r="M154" s="274"/>
      <c r="N154" s="275"/>
      <c r="O154" s="275"/>
      <c r="P154" s="275"/>
      <c r="Q154" s="275"/>
      <c r="R154" s="275"/>
      <c r="S154" s="275"/>
      <c r="T154" s="27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7" t="s">
        <v>169</v>
      </c>
      <c r="AU154" s="277" t="s">
        <v>83</v>
      </c>
      <c r="AV154" s="14" t="s">
        <v>83</v>
      </c>
      <c r="AW154" s="14" t="s">
        <v>31</v>
      </c>
      <c r="AX154" s="14" t="s">
        <v>74</v>
      </c>
      <c r="AY154" s="277" t="s">
        <v>160</v>
      </c>
    </row>
    <row r="155" s="14" customFormat="1">
      <c r="A155" s="14"/>
      <c r="B155" s="267"/>
      <c r="C155" s="268"/>
      <c r="D155" s="258" t="s">
        <v>169</v>
      </c>
      <c r="E155" s="269" t="s">
        <v>1</v>
      </c>
      <c r="F155" s="270" t="s">
        <v>187</v>
      </c>
      <c r="G155" s="268"/>
      <c r="H155" s="271">
        <v>32</v>
      </c>
      <c r="I155" s="272"/>
      <c r="J155" s="268"/>
      <c r="K155" s="268"/>
      <c r="L155" s="273"/>
      <c r="M155" s="274"/>
      <c r="N155" s="275"/>
      <c r="O155" s="275"/>
      <c r="P155" s="275"/>
      <c r="Q155" s="275"/>
      <c r="R155" s="275"/>
      <c r="S155" s="275"/>
      <c r="T155" s="27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7" t="s">
        <v>169</v>
      </c>
      <c r="AU155" s="277" t="s">
        <v>83</v>
      </c>
      <c r="AV155" s="14" t="s">
        <v>83</v>
      </c>
      <c r="AW155" s="14" t="s">
        <v>31</v>
      </c>
      <c r="AX155" s="14" t="s">
        <v>74</v>
      </c>
      <c r="AY155" s="277" t="s">
        <v>160</v>
      </c>
    </row>
    <row r="156" s="15" customFormat="1">
      <c r="A156" s="15"/>
      <c r="B156" s="288"/>
      <c r="C156" s="289"/>
      <c r="D156" s="258" t="s">
        <v>169</v>
      </c>
      <c r="E156" s="290" t="s">
        <v>1</v>
      </c>
      <c r="F156" s="291" t="s">
        <v>184</v>
      </c>
      <c r="G156" s="289"/>
      <c r="H156" s="292">
        <v>59</v>
      </c>
      <c r="I156" s="293"/>
      <c r="J156" s="289"/>
      <c r="K156" s="289"/>
      <c r="L156" s="294"/>
      <c r="M156" s="295"/>
      <c r="N156" s="296"/>
      <c r="O156" s="296"/>
      <c r="P156" s="296"/>
      <c r="Q156" s="296"/>
      <c r="R156" s="296"/>
      <c r="S156" s="296"/>
      <c r="T156" s="297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98" t="s">
        <v>169</v>
      </c>
      <c r="AU156" s="298" t="s">
        <v>83</v>
      </c>
      <c r="AV156" s="15" t="s">
        <v>185</v>
      </c>
      <c r="AW156" s="15" t="s">
        <v>31</v>
      </c>
      <c r="AX156" s="15" t="s">
        <v>74</v>
      </c>
      <c r="AY156" s="298" t="s">
        <v>160</v>
      </c>
    </row>
    <row r="157" s="14" customFormat="1">
      <c r="A157" s="14"/>
      <c r="B157" s="267"/>
      <c r="C157" s="268"/>
      <c r="D157" s="258" t="s">
        <v>169</v>
      </c>
      <c r="E157" s="269" t="s">
        <v>1</v>
      </c>
      <c r="F157" s="270" t="s">
        <v>188</v>
      </c>
      <c r="G157" s="268"/>
      <c r="H157" s="271">
        <v>107.15000000000001</v>
      </c>
      <c r="I157" s="272"/>
      <c r="J157" s="268"/>
      <c r="K157" s="268"/>
      <c r="L157" s="273"/>
      <c r="M157" s="274"/>
      <c r="N157" s="275"/>
      <c r="O157" s="275"/>
      <c r="P157" s="275"/>
      <c r="Q157" s="275"/>
      <c r="R157" s="275"/>
      <c r="S157" s="275"/>
      <c r="T157" s="27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7" t="s">
        <v>169</v>
      </c>
      <c r="AU157" s="277" t="s">
        <v>83</v>
      </c>
      <c r="AV157" s="14" t="s">
        <v>83</v>
      </c>
      <c r="AW157" s="14" t="s">
        <v>31</v>
      </c>
      <c r="AX157" s="14" t="s">
        <v>74</v>
      </c>
      <c r="AY157" s="277" t="s">
        <v>160</v>
      </c>
    </row>
    <row r="158" s="15" customFormat="1">
      <c r="A158" s="15"/>
      <c r="B158" s="288"/>
      <c r="C158" s="289"/>
      <c r="D158" s="258" t="s">
        <v>169</v>
      </c>
      <c r="E158" s="290" t="s">
        <v>1</v>
      </c>
      <c r="F158" s="291" t="s">
        <v>184</v>
      </c>
      <c r="G158" s="289"/>
      <c r="H158" s="292">
        <v>107.15000000000001</v>
      </c>
      <c r="I158" s="293"/>
      <c r="J158" s="289"/>
      <c r="K158" s="289"/>
      <c r="L158" s="294"/>
      <c r="M158" s="295"/>
      <c r="N158" s="296"/>
      <c r="O158" s="296"/>
      <c r="P158" s="296"/>
      <c r="Q158" s="296"/>
      <c r="R158" s="296"/>
      <c r="S158" s="296"/>
      <c r="T158" s="297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98" t="s">
        <v>169</v>
      </c>
      <c r="AU158" s="298" t="s">
        <v>83</v>
      </c>
      <c r="AV158" s="15" t="s">
        <v>185</v>
      </c>
      <c r="AW158" s="15" t="s">
        <v>31</v>
      </c>
      <c r="AX158" s="15" t="s">
        <v>74</v>
      </c>
      <c r="AY158" s="298" t="s">
        <v>160</v>
      </c>
    </row>
    <row r="159" s="16" customFormat="1">
      <c r="A159" s="16"/>
      <c r="B159" s="299"/>
      <c r="C159" s="300"/>
      <c r="D159" s="258" t="s">
        <v>169</v>
      </c>
      <c r="E159" s="301" t="s">
        <v>1</v>
      </c>
      <c r="F159" s="302" t="s">
        <v>189</v>
      </c>
      <c r="G159" s="300"/>
      <c r="H159" s="303">
        <v>215.75</v>
      </c>
      <c r="I159" s="304"/>
      <c r="J159" s="300"/>
      <c r="K159" s="300"/>
      <c r="L159" s="305"/>
      <c r="M159" s="306"/>
      <c r="N159" s="307"/>
      <c r="O159" s="307"/>
      <c r="P159" s="307"/>
      <c r="Q159" s="307"/>
      <c r="R159" s="307"/>
      <c r="S159" s="307"/>
      <c r="T159" s="308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T159" s="309" t="s">
        <v>169</v>
      </c>
      <c r="AU159" s="309" t="s">
        <v>83</v>
      </c>
      <c r="AV159" s="16" t="s">
        <v>167</v>
      </c>
      <c r="AW159" s="16" t="s">
        <v>31</v>
      </c>
      <c r="AX159" s="16" t="s">
        <v>8</v>
      </c>
      <c r="AY159" s="309" t="s">
        <v>160</v>
      </c>
    </row>
    <row r="160" s="2" customFormat="1" ht="24.15" customHeight="1">
      <c r="A160" s="39"/>
      <c r="B160" s="40"/>
      <c r="C160" s="243" t="s">
        <v>190</v>
      </c>
      <c r="D160" s="243" t="s">
        <v>163</v>
      </c>
      <c r="E160" s="244" t="s">
        <v>191</v>
      </c>
      <c r="F160" s="245" t="s">
        <v>192</v>
      </c>
      <c r="G160" s="246" t="s">
        <v>166</v>
      </c>
      <c r="H160" s="247">
        <v>108.59999999999999</v>
      </c>
      <c r="I160" s="248"/>
      <c r="J160" s="247">
        <f>ROUND(I160*H160,0)</f>
        <v>0</v>
      </c>
      <c r="K160" s="249"/>
      <c r="L160" s="45"/>
      <c r="M160" s="250" t="s">
        <v>1</v>
      </c>
      <c r="N160" s="251" t="s">
        <v>39</v>
      </c>
      <c r="O160" s="92"/>
      <c r="P160" s="252">
        <f>O160*H160</f>
        <v>0</v>
      </c>
      <c r="Q160" s="252">
        <v>0.020930000000000001</v>
      </c>
      <c r="R160" s="252">
        <f>Q160*H160</f>
        <v>2.2729979999999999</v>
      </c>
      <c r="S160" s="252">
        <v>0.02</v>
      </c>
      <c r="T160" s="253">
        <f>S160*H160</f>
        <v>2.1720000000000002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54" t="s">
        <v>167</v>
      </c>
      <c r="AT160" s="254" t="s">
        <v>163</v>
      </c>
      <c r="AU160" s="254" t="s">
        <v>83</v>
      </c>
      <c r="AY160" s="18" t="s">
        <v>160</v>
      </c>
      <c r="BE160" s="255">
        <f>IF(N160="základní",J160,0)</f>
        <v>0</v>
      </c>
      <c r="BF160" s="255">
        <f>IF(N160="snížená",J160,0)</f>
        <v>0</v>
      </c>
      <c r="BG160" s="255">
        <f>IF(N160="zákl. přenesená",J160,0)</f>
        <v>0</v>
      </c>
      <c r="BH160" s="255">
        <f>IF(N160="sníž. přenesená",J160,0)</f>
        <v>0</v>
      </c>
      <c r="BI160" s="255">
        <f>IF(N160="nulová",J160,0)</f>
        <v>0</v>
      </c>
      <c r="BJ160" s="18" t="s">
        <v>8</v>
      </c>
      <c r="BK160" s="255">
        <f>ROUND(I160*H160,0)</f>
        <v>0</v>
      </c>
      <c r="BL160" s="18" t="s">
        <v>167</v>
      </c>
      <c r="BM160" s="254" t="s">
        <v>193</v>
      </c>
    </row>
    <row r="161" s="14" customFormat="1">
      <c r="A161" s="14"/>
      <c r="B161" s="267"/>
      <c r="C161" s="268"/>
      <c r="D161" s="258" t="s">
        <v>169</v>
      </c>
      <c r="E161" s="269" t="s">
        <v>1</v>
      </c>
      <c r="F161" s="270" t="s">
        <v>183</v>
      </c>
      <c r="G161" s="268"/>
      <c r="H161" s="271">
        <v>49.600000000000001</v>
      </c>
      <c r="I161" s="272"/>
      <c r="J161" s="268"/>
      <c r="K161" s="268"/>
      <c r="L161" s="273"/>
      <c r="M161" s="274"/>
      <c r="N161" s="275"/>
      <c r="O161" s="275"/>
      <c r="P161" s="275"/>
      <c r="Q161" s="275"/>
      <c r="R161" s="275"/>
      <c r="S161" s="275"/>
      <c r="T161" s="27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7" t="s">
        <v>169</v>
      </c>
      <c r="AU161" s="277" t="s">
        <v>83</v>
      </c>
      <c r="AV161" s="14" t="s">
        <v>83</v>
      </c>
      <c r="AW161" s="14" t="s">
        <v>31</v>
      </c>
      <c r="AX161" s="14" t="s">
        <v>74</v>
      </c>
      <c r="AY161" s="277" t="s">
        <v>160</v>
      </c>
    </row>
    <row r="162" s="15" customFormat="1">
      <c r="A162" s="15"/>
      <c r="B162" s="288"/>
      <c r="C162" s="289"/>
      <c r="D162" s="258" t="s">
        <v>169</v>
      </c>
      <c r="E162" s="290" t="s">
        <v>1</v>
      </c>
      <c r="F162" s="291" t="s">
        <v>184</v>
      </c>
      <c r="G162" s="289"/>
      <c r="H162" s="292">
        <v>49.600000000000001</v>
      </c>
      <c r="I162" s="293"/>
      <c r="J162" s="289"/>
      <c r="K162" s="289"/>
      <c r="L162" s="294"/>
      <c r="M162" s="295"/>
      <c r="N162" s="296"/>
      <c r="O162" s="296"/>
      <c r="P162" s="296"/>
      <c r="Q162" s="296"/>
      <c r="R162" s="296"/>
      <c r="S162" s="296"/>
      <c r="T162" s="297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98" t="s">
        <v>169</v>
      </c>
      <c r="AU162" s="298" t="s">
        <v>83</v>
      </c>
      <c r="AV162" s="15" t="s">
        <v>185</v>
      </c>
      <c r="AW162" s="15" t="s">
        <v>31</v>
      </c>
      <c r="AX162" s="15" t="s">
        <v>74</v>
      </c>
      <c r="AY162" s="298" t="s">
        <v>160</v>
      </c>
    </row>
    <row r="163" s="14" customFormat="1">
      <c r="A163" s="14"/>
      <c r="B163" s="267"/>
      <c r="C163" s="268"/>
      <c r="D163" s="258" t="s">
        <v>169</v>
      </c>
      <c r="E163" s="269" t="s">
        <v>1</v>
      </c>
      <c r="F163" s="270" t="s">
        <v>186</v>
      </c>
      <c r="G163" s="268"/>
      <c r="H163" s="271">
        <v>27</v>
      </c>
      <c r="I163" s="272"/>
      <c r="J163" s="268"/>
      <c r="K163" s="268"/>
      <c r="L163" s="273"/>
      <c r="M163" s="274"/>
      <c r="N163" s="275"/>
      <c r="O163" s="275"/>
      <c r="P163" s="275"/>
      <c r="Q163" s="275"/>
      <c r="R163" s="275"/>
      <c r="S163" s="275"/>
      <c r="T163" s="27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7" t="s">
        <v>169</v>
      </c>
      <c r="AU163" s="277" t="s">
        <v>83</v>
      </c>
      <c r="AV163" s="14" t="s">
        <v>83</v>
      </c>
      <c r="AW163" s="14" t="s">
        <v>31</v>
      </c>
      <c r="AX163" s="14" t="s">
        <v>74</v>
      </c>
      <c r="AY163" s="277" t="s">
        <v>160</v>
      </c>
    </row>
    <row r="164" s="14" customFormat="1">
      <c r="A164" s="14"/>
      <c r="B164" s="267"/>
      <c r="C164" s="268"/>
      <c r="D164" s="258" t="s">
        <v>169</v>
      </c>
      <c r="E164" s="269" t="s">
        <v>1</v>
      </c>
      <c r="F164" s="270" t="s">
        <v>187</v>
      </c>
      <c r="G164" s="268"/>
      <c r="H164" s="271">
        <v>32</v>
      </c>
      <c r="I164" s="272"/>
      <c r="J164" s="268"/>
      <c r="K164" s="268"/>
      <c r="L164" s="273"/>
      <c r="M164" s="274"/>
      <c r="N164" s="275"/>
      <c r="O164" s="275"/>
      <c r="P164" s="275"/>
      <c r="Q164" s="275"/>
      <c r="R164" s="275"/>
      <c r="S164" s="275"/>
      <c r="T164" s="27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7" t="s">
        <v>169</v>
      </c>
      <c r="AU164" s="277" t="s">
        <v>83</v>
      </c>
      <c r="AV164" s="14" t="s">
        <v>83</v>
      </c>
      <c r="AW164" s="14" t="s">
        <v>31</v>
      </c>
      <c r="AX164" s="14" t="s">
        <v>74</v>
      </c>
      <c r="AY164" s="277" t="s">
        <v>160</v>
      </c>
    </row>
    <row r="165" s="15" customFormat="1">
      <c r="A165" s="15"/>
      <c r="B165" s="288"/>
      <c r="C165" s="289"/>
      <c r="D165" s="258" t="s">
        <v>169</v>
      </c>
      <c r="E165" s="290" t="s">
        <v>1</v>
      </c>
      <c r="F165" s="291" t="s">
        <v>184</v>
      </c>
      <c r="G165" s="289"/>
      <c r="H165" s="292">
        <v>59</v>
      </c>
      <c r="I165" s="293"/>
      <c r="J165" s="289"/>
      <c r="K165" s="289"/>
      <c r="L165" s="294"/>
      <c r="M165" s="295"/>
      <c r="N165" s="296"/>
      <c r="O165" s="296"/>
      <c r="P165" s="296"/>
      <c r="Q165" s="296"/>
      <c r="R165" s="296"/>
      <c r="S165" s="296"/>
      <c r="T165" s="297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98" t="s">
        <v>169</v>
      </c>
      <c r="AU165" s="298" t="s">
        <v>83</v>
      </c>
      <c r="AV165" s="15" t="s">
        <v>185</v>
      </c>
      <c r="AW165" s="15" t="s">
        <v>31</v>
      </c>
      <c r="AX165" s="15" t="s">
        <v>74</v>
      </c>
      <c r="AY165" s="298" t="s">
        <v>160</v>
      </c>
    </row>
    <row r="166" s="16" customFormat="1">
      <c r="A166" s="16"/>
      <c r="B166" s="299"/>
      <c r="C166" s="300"/>
      <c r="D166" s="258" t="s">
        <v>169</v>
      </c>
      <c r="E166" s="301" t="s">
        <v>1</v>
      </c>
      <c r="F166" s="302" t="s">
        <v>189</v>
      </c>
      <c r="G166" s="300"/>
      <c r="H166" s="303">
        <v>108.59999999999999</v>
      </c>
      <c r="I166" s="304"/>
      <c r="J166" s="300"/>
      <c r="K166" s="300"/>
      <c r="L166" s="305"/>
      <c r="M166" s="306"/>
      <c r="N166" s="307"/>
      <c r="O166" s="307"/>
      <c r="P166" s="307"/>
      <c r="Q166" s="307"/>
      <c r="R166" s="307"/>
      <c r="S166" s="307"/>
      <c r="T166" s="308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T166" s="309" t="s">
        <v>169</v>
      </c>
      <c r="AU166" s="309" t="s">
        <v>83</v>
      </c>
      <c r="AV166" s="16" t="s">
        <v>167</v>
      </c>
      <c r="AW166" s="16" t="s">
        <v>31</v>
      </c>
      <c r="AX166" s="16" t="s">
        <v>8</v>
      </c>
      <c r="AY166" s="309" t="s">
        <v>160</v>
      </c>
    </row>
    <row r="167" s="12" customFormat="1" ht="22.8" customHeight="1">
      <c r="A167" s="12"/>
      <c r="B167" s="227"/>
      <c r="C167" s="228"/>
      <c r="D167" s="229" t="s">
        <v>73</v>
      </c>
      <c r="E167" s="241" t="s">
        <v>194</v>
      </c>
      <c r="F167" s="241" t="s">
        <v>195</v>
      </c>
      <c r="G167" s="228"/>
      <c r="H167" s="228"/>
      <c r="I167" s="231"/>
      <c r="J167" s="242">
        <f>BK167</f>
        <v>0</v>
      </c>
      <c r="K167" s="228"/>
      <c r="L167" s="233"/>
      <c r="M167" s="234"/>
      <c r="N167" s="235"/>
      <c r="O167" s="235"/>
      <c r="P167" s="236">
        <f>SUM(P168:P229)</f>
        <v>0</v>
      </c>
      <c r="Q167" s="235"/>
      <c r="R167" s="236">
        <f>SUM(R168:R229)</f>
        <v>0.0070920000000000011</v>
      </c>
      <c r="S167" s="235"/>
      <c r="T167" s="237">
        <f>SUM(T168:T229)</f>
        <v>321.26515999999998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38" t="s">
        <v>8</v>
      </c>
      <c r="AT167" s="239" t="s">
        <v>73</v>
      </c>
      <c r="AU167" s="239" t="s">
        <v>8</v>
      </c>
      <c r="AY167" s="238" t="s">
        <v>160</v>
      </c>
      <c r="BK167" s="240">
        <f>SUM(BK168:BK229)</f>
        <v>0</v>
      </c>
    </row>
    <row r="168" s="2" customFormat="1" ht="16.5" customHeight="1">
      <c r="A168" s="39"/>
      <c r="B168" s="40"/>
      <c r="C168" s="243" t="s">
        <v>196</v>
      </c>
      <c r="D168" s="243" t="s">
        <v>163</v>
      </c>
      <c r="E168" s="244" t="s">
        <v>197</v>
      </c>
      <c r="F168" s="245" t="s">
        <v>198</v>
      </c>
      <c r="G168" s="246" t="s">
        <v>199</v>
      </c>
      <c r="H168" s="247">
        <v>360</v>
      </c>
      <c r="I168" s="248"/>
      <c r="J168" s="247">
        <f>ROUND(I168*H168,0)</f>
        <v>0</v>
      </c>
      <c r="K168" s="249"/>
      <c r="L168" s="45"/>
      <c r="M168" s="250" t="s">
        <v>1</v>
      </c>
      <c r="N168" s="251" t="s">
        <v>39</v>
      </c>
      <c r="O168" s="92"/>
      <c r="P168" s="252">
        <f>O168*H168</f>
        <v>0</v>
      </c>
      <c r="Q168" s="252">
        <v>0</v>
      </c>
      <c r="R168" s="252">
        <f>Q168*H168</f>
        <v>0</v>
      </c>
      <c r="S168" s="252">
        <v>0</v>
      </c>
      <c r="T168" s="25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54" t="s">
        <v>167</v>
      </c>
      <c r="AT168" s="254" t="s">
        <v>163</v>
      </c>
      <c r="AU168" s="254" t="s">
        <v>83</v>
      </c>
      <c r="AY168" s="18" t="s">
        <v>160</v>
      </c>
      <c r="BE168" s="255">
        <f>IF(N168="základní",J168,0)</f>
        <v>0</v>
      </c>
      <c r="BF168" s="255">
        <f>IF(N168="snížená",J168,0)</f>
        <v>0</v>
      </c>
      <c r="BG168" s="255">
        <f>IF(N168="zákl. přenesená",J168,0)</f>
        <v>0</v>
      </c>
      <c r="BH168" s="255">
        <f>IF(N168="sníž. přenesená",J168,0)</f>
        <v>0</v>
      </c>
      <c r="BI168" s="255">
        <f>IF(N168="nulová",J168,0)</f>
        <v>0</v>
      </c>
      <c r="BJ168" s="18" t="s">
        <v>8</v>
      </c>
      <c r="BK168" s="255">
        <f>ROUND(I168*H168,0)</f>
        <v>0</v>
      </c>
      <c r="BL168" s="18" t="s">
        <v>167</v>
      </c>
      <c r="BM168" s="254" t="s">
        <v>200</v>
      </c>
    </row>
    <row r="169" s="2" customFormat="1" ht="24.15" customHeight="1">
      <c r="A169" s="39"/>
      <c r="B169" s="40"/>
      <c r="C169" s="243" t="s">
        <v>201</v>
      </c>
      <c r="D169" s="243" t="s">
        <v>163</v>
      </c>
      <c r="E169" s="244" t="s">
        <v>202</v>
      </c>
      <c r="F169" s="245" t="s">
        <v>203</v>
      </c>
      <c r="G169" s="246" t="s">
        <v>199</v>
      </c>
      <c r="H169" s="247">
        <v>250</v>
      </c>
      <c r="I169" s="248"/>
      <c r="J169" s="247">
        <f>ROUND(I169*H169,0)</f>
        <v>0</v>
      </c>
      <c r="K169" s="249"/>
      <c r="L169" s="45"/>
      <c r="M169" s="250" t="s">
        <v>1</v>
      </c>
      <c r="N169" s="251" t="s">
        <v>39</v>
      </c>
      <c r="O169" s="92"/>
      <c r="P169" s="252">
        <f>O169*H169</f>
        <v>0</v>
      </c>
      <c r="Q169" s="252">
        <v>0</v>
      </c>
      <c r="R169" s="252">
        <f>Q169*H169</f>
        <v>0</v>
      </c>
      <c r="S169" s="252">
        <v>0</v>
      </c>
      <c r="T169" s="25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54" t="s">
        <v>167</v>
      </c>
      <c r="AT169" s="254" t="s">
        <v>163</v>
      </c>
      <c r="AU169" s="254" t="s">
        <v>83</v>
      </c>
      <c r="AY169" s="18" t="s">
        <v>160</v>
      </c>
      <c r="BE169" s="255">
        <f>IF(N169="základní",J169,0)</f>
        <v>0</v>
      </c>
      <c r="BF169" s="255">
        <f>IF(N169="snížená",J169,0)</f>
        <v>0</v>
      </c>
      <c r="BG169" s="255">
        <f>IF(N169="zákl. přenesená",J169,0)</f>
        <v>0</v>
      </c>
      <c r="BH169" s="255">
        <f>IF(N169="sníž. přenesená",J169,0)</f>
        <v>0</v>
      </c>
      <c r="BI169" s="255">
        <f>IF(N169="nulová",J169,0)</f>
        <v>0</v>
      </c>
      <c r="BJ169" s="18" t="s">
        <v>8</v>
      </c>
      <c r="BK169" s="255">
        <f>ROUND(I169*H169,0)</f>
        <v>0</v>
      </c>
      <c r="BL169" s="18" t="s">
        <v>167</v>
      </c>
      <c r="BM169" s="254" t="s">
        <v>204</v>
      </c>
    </row>
    <row r="170" s="2" customFormat="1" ht="24.15" customHeight="1">
      <c r="A170" s="39"/>
      <c r="B170" s="40"/>
      <c r="C170" s="243" t="s">
        <v>205</v>
      </c>
      <c r="D170" s="243" t="s">
        <v>163</v>
      </c>
      <c r="E170" s="244" t="s">
        <v>206</v>
      </c>
      <c r="F170" s="245" t="s">
        <v>207</v>
      </c>
      <c r="G170" s="246" t="s">
        <v>199</v>
      </c>
      <c r="H170" s="247">
        <v>24</v>
      </c>
      <c r="I170" s="248"/>
      <c r="J170" s="247">
        <f>ROUND(I170*H170,0)</f>
        <v>0</v>
      </c>
      <c r="K170" s="249"/>
      <c r="L170" s="45"/>
      <c r="M170" s="250" t="s">
        <v>1</v>
      </c>
      <c r="N170" s="251" t="s">
        <v>39</v>
      </c>
      <c r="O170" s="92"/>
      <c r="P170" s="252">
        <f>O170*H170</f>
        <v>0</v>
      </c>
      <c r="Q170" s="252">
        <v>0</v>
      </c>
      <c r="R170" s="252">
        <f>Q170*H170</f>
        <v>0</v>
      </c>
      <c r="S170" s="252">
        <v>0</v>
      </c>
      <c r="T170" s="25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54" t="s">
        <v>167</v>
      </c>
      <c r="AT170" s="254" t="s">
        <v>163</v>
      </c>
      <c r="AU170" s="254" t="s">
        <v>83</v>
      </c>
      <c r="AY170" s="18" t="s">
        <v>160</v>
      </c>
      <c r="BE170" s="255">
        <f>IF(N170="základní",J170,0)</f>
        <v>0</v>
      </c>
      <c r="BF170" s="255">
        <f>IF(N170="snížená",J170,0)</f>
        <v>0</v>
      </c>
      <c r="BG170" s="255">
        <f>IF(N170="zákl. přenesená",J170,0)</f>
        <v>0</v>
      </c>
      <c r="BH170" s="255">
        <f>IF(N170="sníž. přenesená",J170,0)</f>
        <v>0</v>
      </c>
      <c r="BI170" s="255">
        <f>IF(N170="nulová",J170,0)</f>
        <v>0</v>
      </c>
      <c r="BJ170" s="18" t="s">
        <v>8</v>
      </c>
      <c r="BK170" s="255">
        <f>ROUND(I170*H170,0)</f>
        <v>0</v>
      </c>
      <c r="BL170" s="18" t="s">
        <v>167</v>
      </c>
      <c r="BM170" s="254" t="s">
        <v>208</v>
      </c>
    </row>
    <row r="171" s="2" customFormat="1" ht="33" customHeight="1">
      <c r="A171" s="39"/>
      <c r="B171" s="40"/>
      <c r="C171" s="243" t="s">
        <v>209</v>
      </c>
      <c r="D171" s="243" t="s">
        <v>163</v>
      </c>
      <c r="E171" s="244" t="s">
        <v>210</v>
      </c>
      <c r="F171" s="245" t="s">
        <v>211</v>
      </c>
      <c r="G171" s="246" t="s">
        <v>199</v>
      </c>
      <c r="H171" s="247">
        <v>30</v>
      </c>
      <c r="I171" s="248"/>
      <c r="J171" s="247">
        <f>ROUND(I171*H171,0)</f>
        <v>0</v>
      </c>
      <c r="K171" s="249"/>
      <c r="L171" s="45"/>
      <c r="M171" s="250" t="s">
        <v>1</v>
      </c>
      <c r="N171" s="251" t="s">
        <v>39</v>
      </c>
      <c r="O171" s="92"/>
      <c r="P171" s="252">
        <f>O171*H171</f>
        <v>0</v>
      </c>
      <c r="Q171" s="252">
        <v>0</v>
      </c>
      <c r="R171" s="252">
        <f>Q171*H171</f>
        <v>0</v>
      </c>
      <c r="S171" s="252">
        <v>0</v>
      </c>
      <c r="T171" s="25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54" t="s">
        <v>167</v>
      </c>
      <c r="AT171" s="254" t="s">
        <v>163</v>
      </c>
      <c r="AU171" s="254" t="s">
        <v>83</v>
      </c>
      <c r="AY171" s="18" t="s">
        <v>160</v>
      </c>
      <c r="BE171" s="255">
        <f>IF(N171="základní",J171,0)</f>
        <v>0</v>
      </c>
      <c r="BF171" s="255">
        <f>IF(N171="snížená",J171,0)</f>
        <v>0</v>
      </c>
      <c r="BG171" s="255">
        <f>IF(N171="zákl. přenesená",J171,0)</f>
        <v>0</v>
      </c>
      <c r="BH171" s="255">
        <f>IF(N171="sníž. přenesená",J171,0)</f>
        <v>0</v>
      </c>
      <c r="BI171" s="255">
        <f>IF(N171="nulová",J171,0)</f>
        <v>0</v>
      </c>
      <c r="BJ171" s="18" t="s">
        <v>8</v>
      </c>
      <c r="BK171" s="255">
        <f>ROUND(I171*H171,0)</f>
        <v>0</v>
      </c>
      <c r="BL171" s="18" t="s">
        <v>167</v>
      </c>
      <c r="BM171" s="254" t="s">
        <v>212</v>
      </c>
    </row>
    <row r="172" s="2" customFormat="1" ht="33" customHeight="1">
      <c r="A172" s="39"/>
      <c r="B172" s="40"/>
      <c r="C172" s="243" t="s">
        <v>213</v>
      </c>
      <c r="D172" s="243" t="s">
        <v>163</v>
      </c>
      <c r="E172" s="244" t="s">
        <v>214</v>
      </c>
      <c r="F172" s="245" t="s">
        <v>215</v>
      </c>
      <c r="G172" s="246" t="s">
        <v>166</v>
      </c>
      <c r="H172" s="247">
        <v>52.609999999999999</v>
      </c>
      <c r="I172" s="248"/>
      <c r="J172" s="247">
        <f>ROUND(I172*H172,0)</f>
        <v>0</v>
      </c>
      <c r="K172" s="249"/>
      <c r="L172" s="45"/>
      <c r="M172" s="250" t="s">
        <v>1</v>
      </c>
      <c r="N172" s="251" t="s">
        <v>39</v>
      </c>
      <c r="O172" s="92"/>
      <c r="P172" s="252">
        <f>O172*H172</f>
        <v>0</v>
      </c>
      <c r="Q172" s="252">
        <v>0</v>
      </c>
      <c r="R172" s="252">
        <f>Q172*H172</f>
        <v>0</v>
      </c>
      <c r="S172" s="252">
        <v>0</v>
      </c>
      <c r="T172" s="25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54" t="s">
        <v>167</v>
      </c>
      <c r="AT172" s="254" t="s">
        <v>163</v>
      </c>
      <c r="AU172" s="254" t="s">
        <v>83</v>
      </c>
      <c r="AY172" s="18" t="s">
        <v>160</v>
      </c>
      <c r="BE172" s="255">
        <f>IF(N172="základní",J172,0)</f>
        <v>0</v>
      </c>
      <c r="BF172" s="255">
        <f>IF(N172="snížená",J172,0)</f>
        <v>0</v>
      </c>
      <c r="BG172" s="255">
        <f>IF(N172="zákl. přenesená",J172,0)</f>
        <v>0</v>
      </c>
      <c r="BH172" s="255">
        <f>IF(N172="sníž. přenesená",J172,0)</f>
        <v>0</v>
      </c>
      <c r="BI172" s="255">
        <f>IF(N172="nulová",J172,0)</f>
        <v>0</v>
      </c>
      <c r="BJ172" s="18" t="s">
        <v>8</v>
      </c>
      <c r="BK172" s="255">
        <f>ROUND(I172*H172,0)</f>
        <v>0</v>
      </c>
      <c r="BL172" s="18" t="s">
        <v>167</v>
      </c>
      <c r="BM172" s="254" t="s">
        <v>216</v>
      </c>
    </row>
    <row r="173" s="14" customFormat="1">
      <c r="A173" s="14"/>
      <c r="B173" s="267"/>
      <c r="C173" s="268"/>
      <c r="D173" s="258" t="s">
        <v>169</v>
      </c>
      <c r="E173" s="269" t="s">
        <v>1</v>
      </c>
      <c r="F173" s="270" t="s">
        <v>217</v>
      </c>
      <c r="G173" s="268"/>
      <c r="H173" s="271">
        <v>52.609999999999999</v>
      </c>
      <c r="I173" s="272"/>
      <c r="J173" s="268"/>
      <c r="K173" s="268"/>
      <c r="L173" s="273"/>
      <c r="M173" s="274"/>
      <c r="N173" s="275"/>
      <c r="O173" s="275"/>
      <c r="P173" s="275"/>
      <c r="Q173" s="275"/>
      <c r="R173" s="275"/>
      <c r="S173" s="275"/>
      <c r="T173" s="27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77" t="s">
        <v>169</v>
      </c>
      <c r="AU173" s="277" t="s">
        <v>83</v>
      </c>
      <c r="AV173" s="14" t="s">
        <v>83</v>
      </c>
      <c r="AW173" s="14" t="s">
        <v>31</v>
      </c>
      <c r="AX173" s="14" t="s">
        <v>74</v>
      </c>
      <c r="AY173" s="277" t="s">
        <v>160</v>
      </c>
    </row>
    <row r="174" s="16" customFormat="1">
      <c r="A174" s="16"/>
      <c r="B174" s="299"/>
      <c r="C174" s="300"/>
      <c r="D174" s="258" t="s">
        <v>169</v>
      </c>
      <c r="E174" s="301" t="s">
        <v>1</v>
      </c>
      <c r="F174" s="302" t="s">
        <v>189</v>
      </c>
      <c r="G174" s="300"/>
      <c r="H174" s="303">
        <v>52.609999999999999</v>
      </c>
      <c r="I174" s="304"/>
      <c r="J174" s="300"/>
      <c r="K174" s="300"/>
      <c r="L174" s="305"/>
      <c r="M174" s="306"/>
      <c r="N174" s="307"/>
      <c r="O174" s="307"/>
      <c r="P174" s="307"/>
      <c r="Q174" s="307"/>
      <c r="R174" s="307"/>
      <c r="S174" s="307"/>
      <c r="T174" s="308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T174" s="309" t="s">
        <v>169</v>
      </c>
      <c r="AU174" s="309" t="s">
        <v>83</v>
      </c>
      <c r="AV174" s="16" t="s">
        <v>167</v>
      </c>
      <c r="AW174" s="16" t="s">
        <v>31</v>
      </c>
      <c r="AX174" s="16" t="s">
        <v>8</v>
      </c>
      <c r="AY174" s="309" t="s">
        <v>160</v>
      </c>
    </row>
    <row r="175" s="2" customFormat="1" ht="37.8" customHeight="1">
      <c r="A175" s="39"/>
      <c r="B175" s="40"/>
      <c r="C175" s="243" t="s">
        <v>218</v>
      </c>
      <c r="D175" s="243" t="s">
        <v>163</v>
      </c>
      <c r="E175" s="244" t="s">
        <v>219</v>
      </c>
      <c r="F175" s="245" t="s">
        <v>220</v>
      </c>
      <c r="G175" s="246" t="s">
        <v>166</v>
      </c>
      <c r="H175" s="247">
        <v>736.53999999999996</v>
      </c>
      <c r="I175" s="248"/>
      <c r="J175" s="247">
        <f>ROUND(I175*H175,0)</f>
        <v>0</v>
      </c>
      <c r="K175" s="249"/>
      <c r="L175" s="45"/>
      <c r="M175" s="250" t="s">
        <v>1</v>
      </c>
      <c r="N175" s="251" t="s">
        <v>39</v>
      </c>
      <c r="O175" s="92"/>
      <c r="P175" s="252">
        <f>O175*H175</f>
        <v>0</v>
      </c>
      <c r="Q175" s="252">
        <v>0</v>
      </c>
      <c r="R175" s="252">
        <f>Q175*H175</f>
        <v>0</v>
      </c>
      <c r="S175" s="252">
        <v>0</v>
      </c>
      <c r="T175" s="253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54" t="s">
        <v>167</v>
      </c>
      <c r="AT175" s="254" t="s">
        <v>163</v>
      </c>
      <c r="AU175" s="254" t="s">
        <v>83</v>
      </c>
      <c r="AY175" s="18" t="s">
        <v>160</v>
      </c>
      <c r="BE175" s="255">
        <f>IF(N175="základní",J175,0)</f>
        <v>0</v>
      </c>
      <c r="BF175" s="255">
        <f>IF(N175="snížená",J175,0)</f>
        <v>0</v>
      </c>
      <c r="BG175" s="255">
        <f>IF(N175="zákl. přenesená",J175,0)</f>
        <v>0</v>
      </c>
      <c r="BH175" s="255">
        <f>IF(N175="sníž. přenesená",J175,0)</f>
        <v>0</v>
      </c>
      <c r="BI175" s="255">
        <f>IF(N175="nulová",J175,0)</f>
        <v>0</v>
      </c>
      <c r="BJ175" s="18" t="s">
        <v>8</v>
      </c>
      <c r="BK175" s="255">
        <f>ROUND(I175*H175,0)</f>
        <v>0</v>
      </c>
      <c r="BL175" s="18" t="s">
        <v>167</v>
      </c>
      <c r="BM175" s="254" t="s">
        <v>221</v>
      </c>
    </row>
    <row r="176" s="14" customFormat="1">
      <c r="A176" s="14"/>
      <c r="B176" s="267"/>
      <c r="C176" s="268"/>
      <c r="D176" s="258" t="s">
        <v>169</v>
      </c>
      <c r="E176" s="269" t="s">
        <v>1</v>
      </c>
      <c r="F176" s="270" t="s">
        <v>222</v>
      </c>
      <c r="G176" s="268"/>
      <c r="H176" s="271">
        <v>736.53999999999996</v>
      </c>
      <c r="I176" s="272"/>
      <c r="J176" s="268"/>
      <c r="K176" s="268"/>
      <c r="L176" s="273"/>
      <c r="M176" s="274"/>
      <c r="N176" s="275"/>
      <c r="O176" s="275"/>
      <c r="P176" s="275"/>
      <c r="Q176" s="275"/>
      <c r="R176" s="275"/>
      <c r="S176" s="275"/>
      <c r="T176" s="27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77" t="s">
        <v>169</v>
      </c>
      <c r="AU176" s="277" t="s">
        <v>83</v>
      </c>
      <c r="AV176" s="14" t="s">
        <v>83</v>
      </c>
      <c r="AW176" s="14" t="s">
        <v>31</v>
      </c>
      <c r="AX176" s="14" t="s">
        <v>8</v>
      </c>
      <c r="AY176" s="277" t="s">
        <v>160</v>
      </c>
    </row>
    <row r="177" s="2" customFormat="1" ht="33" customHeight="1">
      <c r="A177" s="39"/>
      <c r="B177" s="40"/>
      <c r="C177" s="243" t="s">
        <v>223</v>
      </c>
      <c r="D177" s="243" t="s">
        <v>163</v>
      </c>
      <c r="E177" s="244" t="s">
        <v>224</v>
      </c>
      <c r="F177" s="245" t="s">
        <v>225</v>
      </c>
      <c r="G177" s="246" t="s">
        <v>166</v>
      </c>
      <c r="H177" s="247">
        <v>52.609999999999999</v>
      </c>
      <c r="I177" s="248"/>
      <c r="J177" s="247">
        <f>ROUND(I177*H177,0)</f>
        <v>0</v>
      </c>
      <c r="K177" s="249"/>
      <c r="L177" s="45"/>
      <c r="M177" s="250" t="s">
        <v>1</v>
      </c>
      <c r="N177" s="251" t="s">
        <v>39</v>
      </c>
      <c r="O177" s="92"/>
      <c r="P177" s="252">
        <f>O177*H177</f>
        <v>0</v>
      </c>
      <c r="Q177" s="252">
        <v>0</v>
      </c>
      <c r="R177" s="252">
        <f>Q177*H177</f>
        <v>0</v>
      </c>
      <c r="S177" s="252">
        <v>0</v>
      </c>
      <c r="T177" s="25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54" t="s">
        <v>167</v>
      </c>
      <c r="AT177" s="254" t="s">
        <v>163</v>
      </c>
      <c r="AU177" s="254" t="s">
        <v>83</v>
      </c>
      <c r="AY177" s="18" t="s">
        <v>160</v>
      </c>
      <c r="BE177" s="255">
        <f>IF(N177="základní",J177,0)</f>
        <v>0</v>
      </c>
      <c r="BF177" s="255">
        <f>IF(N177="snížená",J177,0)</f>
        <v>0</v>
      </c>
      <c r="BG177" s="255">
        <f>IF(N177="zákl. přenesená",J177,0)</f>
        <v>0</v>
      </c>
      <c r="BH177" s="255">
        <f>IF(N177="sníž. přenesená",J177,0)</f>
        <v>0</v>
      </c>
      <c r="BI177" s="255">
        <f>IF(N177="nulová",J177,0)</f>
        <v>0</v>
      </c>
      <c r="BJ177" s="18" t="s">
        <v>8</v>
      </c>
      <c r="BK177" s="255">
        <f>ROUND(I177*H177,0)</f>
        <v>0</v>
      </c>
      <c r="BL177" s="18" t="s">
        <v>167</v>
      </c>
      <c r="BM177" s="254" t="s">
        <v>226</v>
      </c>
    </row>
    <row r="178" s="2" customFormat="1" ht="16.5" customHeight="1">
      <c r="A178" s="39"/>
      <c r="B178" s="40"/>
      <c r="C178" s="243" t="s">
        <v>227</v>
      </c>
      <c r="D178" s="243" t="s">
        <v>163</v>
      </c>
      <c r="E178" s="244" t="s">
        <v>228</v>
      </c>
      <c r="F178" s="245" t="s">
        <v>229</v>
      </c>
      <c r="G178" s="246" t="s">
        <v>199</v>
      </c>
      <c r="H178" s="247">
        <v>45</v>
      </c>
      <c r="I178" s="248"/>
      <c r="J178" s="247">
        <f>ROUND(I178*H178,0)</f>
        <v>0</v>
      </c>
      <c r="K178" s="249"/>
      <c r="L178" s="45"/>
      <c r="M178" s="250" t="s">
        <v>1</v>
      </c>
      <c r="N178" s="251" t="s">
        <v>39</v>
      </c>
      <c r="O178" s="92"/>
      <c r="P178" s="252">
        <f>O178*H178</f>
        <v>0</v>
      </c>
      <c r="Q178" s="252">
        <v>3.0000000000000001E-05</v>
      </c>
      <c r="R178" s="252">
        <f>Q178*H178</f>
        <v>0.0013500000000000001</v>
      </c>
      <c r="S178" s="252">
        <v>0</v>
      </c>
      <c r="T178" s="25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54" t="s">
        <v>167</v>
      </c>
      <c r="AT178" s="254" t="s">
        <v>163</v>
      </c>
      <c r="AU178" s="254" t="s">
        <v>83</v>
      </c>
      <c r="AY178" s="18" t="s">
        <v>160</v>
      </c>
      <c r="BE178" s="255">
        <f>IF(N178="základní",J178,0)</f>
        <v>0</v>
      </c>
      <c r="BF178" s="255">
        <f>IF(N178="snížená",J178,0)</f>
        <v>0</v>
      </c>
      <c r="BG178" s="255">
        <f>IF(N178="zákl. přenesená",J178,0)</f>
        <v>0</v>
      </c>
      <c r="BH178" s="255">
        <f>IF(N178="sníž. přenesená",J178,0)</f>
        <v>0</v>
      </c>
      <c r="BI178" s="255">
        <f>IF(N178="nulová",J178,0)</f>
        <v>0</v>
      </c>
      <c r="BJ178" s="18" t="s">
        <v>8</v>
      </c>
      <c r="BK178" s="255">
        <f>ROUND(I178*H178,0)</f>
        <v>0</v>
      </c>
      <c r="BL178" s="18" t="s">
        <v>167</v>
      </c>
      <c r="BM178" s="254" t="s">
        <v>230</v>
      </c>
    </row>
    <row r="179" s="2" customFormat="1" ht="21.75" customHeight="1">
      <c r="A179" s="39"/>
      <c r="B179" s="40"/>
      <c r="C179" s="243" t="s">
        <v>8</v>
      </c>
      <c r="D179" s="243" t="s">
        <v>163</v>
      </c>
      <c r="E179" s="244" t="s">
        <v>231</v>
      </c>
      <c r="F179" s="245" t="s">
        <v>232</v>
      </c>
      <c r="G179" s="246" t="s">
        <v>166</v>
      </c>
      <c r="H179" s="247">
        <v>336.69999999999999</v>
      </c>
      <c r="I179" s="248"/>
      <c r="J179" s="247">
        <f>ROUND(I179*H179,0)</f>
        <v>0</v>
      </c>
      <c r="K179" s="249"/>
      <c r="L179" s="45"/>
      <c r="M179" s="250" t="s">
        <v>1</v>
      </c>
      <c r="N179" s="251" t="s">
        <v>39</v>
      </c>
      <c r="O179" s="92"/>
      <c r="P179" s="252">
        <f>O179*H179</f>
        <v>0</v>
      </c>
      <c r="Q179" s="252">
        <v>0</v>
      </c>
      <c r="R179" s="252">
        <f>Q179*H179</f>
        <v>0</v>
      </c>
      <c r="S179" s="252">
        <v>0.26100000000000001</v>
      </c>
      <c r="T179" s="253">
        <f>S179*H179</f>
        <v>87.878699999999995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54" t="s">
        <v>167</v>
      </c>
      <c r="AT179" s="254" t="s">
        <v>163</v>
      </c>
      <c r="AU179" s="254" t="s">
        <v>83</v>
      </c>
      <c r="AY179" s="18" t="s">
        <v>160</v>
      </c>
      <c r="BE179" s="255">
        <f>IF(N179="základní",J179,0)</f>
        <v>0</v>
      </c>
      <c r="BF179" s="255">
        <f>IF(N179="snížená",J179,0)</f>
        <v>0</v>
      </c>
      <c r="BG179" s="255">
        <f>IF(N179="zákl. přenesená",J179,0)</f>
        <v>0</v>
      </c>
      <c r="BH179" s="255">
        <f>IF(N179="sníž. přenesená",J179,0)</f>
        <v>0</v>
      </c>
      <c r="BI179" s="255">
        <f>IF(N179="nulová",J179,0)</f>
        <v>0</v>
      </c>
      <c r="BJ179" s="18" t="s">
        <v>8</v>
      </c>
      <c r="BK179" s="255">
        <f>ROUND(I179*H179,0)</f>
        <v>0</v>
      </c>
      <c r="BL179" s="18" t="s">
        <v>167</v>
      </c>
      <c r="BM179" s="254" t="s">
        <v>233</v>
      </c>
    </row>
    <row r="180" s="14" customFormat="1">
      <c r="A180" s="14"/>
      <c r="B180" s="267"/>
      <c r="C180" s="268"/>
      <c r="D180" s="258" t="s">
        <v>169</v>
      </c>
      <c r="E180" s="269" t="s">
        <v>1</v>
      </c>
      <c r="F180" s="270" t="s">
        <v>234</v>
      </c>
      <c r="G180" s="268"/>
      <c r="H180" s="271">
        <v>336.69999999999999</v>
      </c>
      <c r="I180" s="272"/>
      <c r="J180" s="268"/>
      <c r="K180" s="268"/>
      <c r="L180" s="273"/>
      <c r="M180" s="274"/>
      <c r="N180" s="275"/>
      <c r="O180" s="275"/>
      <c r="P180" s="275"/>
      <c r="Q180" s="275"/>
      <c r="R180" s="275"/>
      <c r="S180" s="275"/>
      <c r="T180" s="27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7" t="s">
        <v>169</v>
      </c>
      <c r="AU180" s="277" t="s">
        <v>83</v>
      </c>
      <c r="AV180" s="14" t="s">
        <v>83</v>
      </c>
      <c r="AW180" s="14" t="s">
        <v>31</v>
      </c>
      <c r="AX180" s="14" t="s">
        <v>8</v>
      </c>
      <c r="AY180" s="277" t="s">
        <v>160</v>
      </c>
    </row>
    <row r="181" s="2" customFormat="1" ht="24.15" customHeight="1">
      <c r="A181" s="39"/>
      <c r="B181" s="40"/>
      <c r="C181" s="243" t="s">
        <v>83</v>
      </c>
      <c r="D181" s="243" t="s">
        <v>163</v>
      </c>
      <c r="E181" s="244" t="s">
        <v>235</v>
      </c>
      <c r="F181" s="245" t="s">
        <v>236</v>
      </c>
      <c r="G181" s="246" t="s">
        <v>237</v>
      </c>
      <c r="H181" s="247">
        <v>9.8599999999999994</v>
      </c>
      <c r="I181" s="248"/>
      <c r="J181" s="247">
        <f>ROUND(I181*H181,0)</f>
        <v>0</v>
      </c>
      <c r="K181" s="249"/>
      <c r="L181" s="45"/>
      <c r="M181" s="250" t="s">
        <v>1</v>
      </c>
      <c r="N181" s="251" t="s">
        <v>39</v>
      </c>
      <c r="O181" s="92"/>
      <c r="P181" s="252">
        <f>O181*H181</f>
        <v>0</v>
      </c>
      <c r="Q181" s="252">
        <v>0</v>
      </c>
      <c r="R181" s="252">
        <f>Q181*H181</f>
        <v>0</v>
      </c>
      <c r="S181" s="252">
        <v>1.95</v>
      </c>
      <c r="T181" s="253">
        <f>S181*H181</f>
        <v>19.226999999999997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54" t="s">
        <v>167</v>
      </c>
      <c r="AT181" s="254" t="s">
        <v>163</v>
      </c>
      <c r="AU181" s="254" t="s">
        <v>83</v>
      </c>
      <c r="AY181" s="18" t="s">
        <v>160</v>
      </c>
      <c r="BE181" s="255">
        <f>IF(N181="základní",J181,0)</f>
        <v>0</v>
      </c>
      <c r="BF181" s="255">
        <f>IF(N181="snížená",J181,0)</f>
        <v>0</v>
      </c>
      <c r="BG181" s="255">
        <f>IF(N181="zákl. přenesená",J181,0)</f>
        <v>0</v>
      </c>
      <c r="BH181" s="255">
        <f>IF(N181="sníž. přenesená",J181,0)</f>
        <v>0</v>
      </c>
      <c r="BI181" s="255">
        <f>IF(N181="nulová",J181,0)</f>
        <v>0</v>
      </c>
      <c r="BJ181" s="18" t="s">
        <v>8</v>
      </c>
      <c r="BK181" s="255">
        <f>ROUND(I181*H181,0)</f>
        <v>0</v>
      </c>
      <c r="BL181" s="18" t="s">
        <v>167</v>
      </c>
      <c r="BM181" s="254" t="s">
        <v>238</v>
      </c>
    </row>
    <row r="182" s="14" customFormat="1">
      <c r="A182" s="14"/>
      <c r="B182" s="267"/>
      <c r="C182" s="268"/>
      <c r="D182" s="258" t="s">
        <v>169</v>
      </c>
      <c r="E182" s="269" t="s">
        <v>1</v>
      </c>
      <c r="F182" s="270" t="s">
        <v>239</v>
      </c>
      <c r="G182" s="268"/>
      <c r="H182" s="271">
        <v>9.8599999999999994</v>
      </c>
      <c r="I182" s="272"/>
      <c r="J182" s="268"/>
      <c r="K182" s="268"/>
      <c r="L182" s="273"/>
      <c r="M182" s="274"/>
      <c r="N182" s="275"/>
      <c r="O182" s="275"/>
      <c r="P182" s="275"/>
      <c r="Q182" s="275"/>
      <c r="R182" s="275"/>
      <c r="S182" s="275"/>
      <c r="T182" s="27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77" t="s">
        <v>169</v>
      </c>
      <c r="AU182" s="277" t="s">
        <v>83</v>
      </c>
      <c r="AV182" s="14" t="s">
        <v>83</v>
      </c>
      <c r="AW182" s="14" t="s">
        <v>31</v>
      </c>
      <c r="AX182" s="14" t="s">
        <v>8</v>
      </c>
      <c r="AY182" s="277" t="s">
        <v>160</v>
      </c>
    </row>
    <row r="183" s="2" customFormat="1" ht="24.15" customHeight="1">
      <c r="A183" s="39"/>
      <c r="B183" s="40"/>
      <c r="C183" s="243" t="s">
        <v>240</v>
      </c>
      <c r="D183" s="243" t="s">
        <v>163</v>
      </c>
      <c r="E183" s="244" t="s">
        <v>241</v>
      </c>
      <c r="F183" s="245" t="s">
        <v>242</v>
      </c>
      <c r="G183" s="246" t="s">
        <v>237</v>
      </c>
      <c r="H183" s="247">
        <v>13.810000000000001</v>
      </c>
      <c r="I183" s="248"/>
      <c r="J183" s="247">
        <f>ROUND(I183*H183,0)</f>
        <v>0</v>
      </c>
      <c r="K183" s="249"/>
      <c r="L183" s="45"/>
      <c r="M183" s="250" t="s">
        <v>1</v>
      </c>
      <c r="N183" s="251" t="s">
        <v>39</v>
      </c>
      <c r="O183" s="92"/>
      <c r="P183" s="252">
        <f>O183*H183</f>
        <v>0</v>
      </c>
      <c r="Q183" s="252">
        <v>0</v>
      </c>
      <c r="R183" s="252">
        <f>Q183*H183</f>
        <v>0</v>
      </c>
      <c r="S183" s="252">
        <v>1.95</v>
      </c>
      <c r="T183" s="253">
        <f>S183*H183</f>
        <v>26.929500000000001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54" t="s">
        <v>167</v>
      </c>
      <c r="AT183" s="254" t="s">
        <v>163</v>
      </c>
      <c r="AU183" s="254" t="s">
        <v>83</v>
      </c>
      <c r="AY183" s="18" t="s">
        <v>160</v>
      </c>
      <c r="BE183" s="255">
        <f>IF(N183="základní",J183,0)</f>
        <v>0</v>
      </c>
      <c r="BF183" s="255">
        <f>IF(N183="snížená",J183,0)</f>
        <v>0</v>
      </c>
      <c r="BG183" s="255">
        <f>IF(N183="zákl. přenesená",J183,0)</f>
        <v>0</v>
      </c>
      <c r="BH183" s="255">
        <f>IF(N183="sníž. přenesená",J183,0)</f>
        <v>0</v>
      </c>
      <c r="BI183" s="255">
        <f>IF(N183="nulová",J183,0)</f>
        <v>0</v>
      </c>
      <c r="BJ183" s="18" t="s">
        <v>8</v>
      </c>
      <c r="BK183" s="255">
        <f>ROUND(I183*H183,0)</f>
        <v>0</v>
      </c>
      <c r="BL183" s="18" t="s">
        <v>167</v>
      </c>
      <c r="BM183" s="254" t="s">
        <v>243</v>
      </c>
    </row>
    <row r="184" s="14" customFormat="1">
      <c r="A184" s="14"/>
      <c r="B184" s="267"/>
      <c r="C184" s="268"/>
      <c r="D184" s="258" t="s">
        <v>169</v>
      </c>
      <c r="E184" s="269" t="s">
        <v>1</v>
      </c>
      <c r="F184" s="270" t="s">
        <v>244</v>
      </c>
      <c r="G184" s="268"/>
      <c r="H184" s="271">
        <v>10.300000000000001</v>
      </c>
      <c r="I184" s="272"/>
      <c r="J184" s="268"/>
      <c r="K184" s="268"/>
      <c r="L184" s="273"/>
      <c r="M184" s="274"/>
      <c r="N184" s="275"/>
      <c r="O184" s="275"/>
      <c r="P184" s="275"/>
      <c r="Q184" s="275"/>
      <c r="R184" s="275"/>
      <c r="S184" s="275"/>
      <c r="T184" s="27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7" t="s">
        <v>169</v>
      </c>
      <c r="AU184" s="277" t="s">
        <v>83</v>
      </c>
      <c r="AV184" s="14" t="s">
        <v>83</v>
      </c>
      <c r="AW184" s="14" t="s">
        <v>31</v>
      </c>
      <c r="AX184" s="14" t="s">
        <v>74</v>
      </c>
      <c r="AY184" s="277" t="s">
        <v>160</v>
      </c>
    </row>
    <row r="185" s="14" customFormat="1">
      <c r="A185" s="14"/>
      <c r="B185" s="267"/>
      <c r="C185" s="268"/>
      <c r="D185" s="258" t="s">
        <v>169</v>
      </c>
      <c r="E185" s="269" t="s">
        <v>1</v>
      </c>
      <c r="F185" s="270" t="s">
        <v>245</v>
      </c>
      <c r="G185" s="268"/>
      <c r="H185" s="271">
        <v>2.23</v>
      </c>
      <c r="I185" s="272"/>
      <c r="J185" s="268"/>
      <c r="K185" s="268"/>
      <c r="L185" s="273"/>
      <c r="M185" s="274"/>
      <c r="N185" s="275"/>
      <c r="O185" s="275"/>
      <c r="P185" s="275"/>
      <c r="Q185" s="275"/>
      <c r="R185" s="275"/>
      <c r="S185" s="275"/>
      <c r="T185" s="27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77" t="s">
        <v>169</v>
      </c>
      <c r="AU185" s="277" t="s">
        <v>83</v>
      </c>
      <c r="AV185" s="14" t="s">
        <v>83</v>
      </c>
      <c r="AW185" s="14" t="s">
        <v>31</v>
      </c>
      <c r="AX185" s="14" t="s">
        <v>74</v>
      </c>
      <c r="AY185" s="277" t="s">
        <v>160</v>
      </c>
    </row>
    <row r="186" s="14" customFormat="1">
      <c r="A186" s="14"/>
      <c r="B186" s="267"/>
      <c r="C186" s="268"/>
      <c r="D186" s="258" t="s">
        <v>169</v>
      </c>
      <c r="E186" s="269" t="s">
        <v>1</v>
      </c>
      <c r="F186" s="270" t="s">
        <v>246</v>
      </c>
      <c r="G186" s="268"/>
      <c r="H186" s="271">
        <v>1.28</v>
      </c>
      <c r="I186" s="272"/>
      <c r="J186" s="268"/>
      <c r="K186" s="268"/>
      <c r="L186" s="273"/>
      <c r="M186" s="274"/>
      <c r="N186" s="275"/>
      <c r="O186" s="275"/>
      <c r="P186" s="275"/>
      <c r="Q186" s="275"/>
      <c r="R186" s="275"/>
      <c r="S186" s="275"/>
      <c r="T186" s="27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7" t="s">
        <v>169</v>
      </c>
      <c r="AU186" s="277" t="s">
        <v>83</v>
      </c>
      <c r="AV186" s="14" t="s">
        <v>83</v>
      </c>
      <c r="AW186" s="14" t="s">
        <v>31</v>
      </c>
      <c r="AX186" s="14" t="s">
        <v>74</v>
      </c>
      <c r="AY186" s="277" t="s">
        <v>160</v>
      </c>
    </row>
    <row r="187" s="16" customFormat="1">
      <c r="A187" s="16"/>
      <c r="B187" s="299"/>
      <c r="C187" s="300"/>
      <c r="D187" s="258" t="s">
        <v>169</v>
      </c>
      <c r="E187" s="301" t="s">
        <v>1</v>
      </c>
      <c r="F187" s="302" t="s">
        <v>189</v>
      </c>
      <c r="G187" s="300"/>
      <c r="H187" s="303">
        <v>13.810000000000001</v>
      </c>
      <c r="I187" s="304"/>
      <c r="J187" s="300"/>
      <c r="K187" s="300"/>
      <c r="L187" s="305"/>
      <c r="M187" s="306"/>
      <c r="N187" s="307"/>
      <c r="O187" s="307"/>
      <c r="P187" s="307"/>
      <c r="Q187" s="307"/>
      <c r="R187" s="307"/>
      <c r="S187" s="307"/>
      <c r="T187" s="308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T187" s="309" t="s">
        <v>169</v>
      </c>
      <c r="AU187" s="309" t="s">
        <v>83</v>
      </c>
      <c r="AV187" s="16" t="s">
        <v>167</v>
      </c>
      <c r="AW187" s="16" t="s">
        <v>31</v>
      </c>
      <c r="AX187" s="16" t="s">
        <v>8</v>
      </c>
      <c r="AY187" s="309" t="s">
        <v>160</v>
      </c>
    </row>
    <row r="188" s="2" customFormat="1" ht="16.5" customHeight="1">
      <c r="A188" s="39"/>
      <c r="B188" s="40"/>
      <c r="C188" s="243" t="s">
        <v>185</v>
      </c>
      <c r="D188" s="243" t="s">
        <v>163</v>
      </c>
      <c r="E188" s="244" t="s">
        <v>247</v>
      </c>
      <c r="F188" s="245" t="s">
        <v>248</v>
      </c>
      <c r="G188" s="246" t="s">
        <v>237</v>
      </c>
      <c r="H188" s="247">
        <v>7.4400000000000004</v>
      </c>
      <c r="I188" s="248"/>
      <c r="J188" s="247">
        <f>ROUND(I188*H188,0)</f>
        <v>0</v>
      </c>
      <c r="K188" s="249"/>
      <c r="L188" s="45"/>
      <c r="M188" s="250" t="s">
        <v>1</v>
      </c>
      <c r="N188" s="251" t="s">
        <v>39</v>
      </c>
      <c r="O188" s="92"/>
      <c r="P188" s="252">
        <f>O188*H188</f>
        <v>0</v>
      </c>
      <c r="Q188" s="252">
        <v>0</v>
      </c>
      <c r="R188" s="252">
        <f>Q188*H188</f>
        <v>0</v>
      </c>
      <c r="S188" s="252">
        <v>2.3999999999999999</v>
      </c>
      <c r="T188" s="253">
        <f>S188*H188</f>
        <v>17.856000000000002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54" t="s">
        <v>167</v>
      </c>
      <c r="AT188" s="254" t="s">
        <v>163</v>
      </c>
      <c r="AU188" s="254" t="s">
        <v>83</v>
      </c>
      <c r="AY188" s="18" t="s">
        <v>160</v>
      </c>
      <c r="BE188" s="255">
        <f>IF(N188="základní",J188,0)</f>
        <v>0</v>
      </c>
      <c r="BF188" s="255">
        <f>IF(N188="snížená",J188,0)</f>
        <v>0</v>
      </c>
      <c r="BG188" s="255">
        <f>IF(N188="zákl. přenesená",J188,0)</f>
        <v>0</v>
      </c>
      <c r="BH188" s="255">
        <f>IF(N188="sníž. přenesená",J188,0)</f>
        <v>0</v>
      </c>
      <c r="BI188" s="255">
        <f>IF(N188="nulová",J188,0)</f>
        <v>0</v>
      </c>
      <c r="BJ188" s="18" t="s">
        <v>8</v>
      </c>
      <c r="BK188" s="255">
        <f>ROUND(I188*H188,0)</f>
        <v>0</v>
      </c>
      <c r="BL188" s="18" t="s">
        <v>167</v>
      </c>
      <c r="BM188" s="254" t="s">
        <v>249</v>
      </c>
    </row>
    <row r="189" s="14" customFormat="1">
      <c r="A189" s="14"/>
      <c r="B189" s="267"/>
      <c r="C189" s="268"/>
      <c r="D189" s="258" t="s">
        <v>169</v>
      </c>
      <c r="E189" s="269" t="s">
        <v>1</v>
      </c>
      <c r="F189" s="270" t="s">
        <v>250</v>
      </c>
      <c r="G189" s="268"/>
      <c r="H189" s="271">
        <v>7.4400000000000004</v>
      </c>
      <c r="I189" s="272"/>
      <c r="J189" s="268"/>
      <c r="K189" s="268"/>
      <c r="L189" s="273"/>
      <c r="M189" s="274"/>
      <c r="N189" s="275"/>
      <c r="O189" s="275"/>
      <c r="P189" s="275"/>
      <c r="Q189" s="275"/>
      <c r="R189" s="275"/>
      <c r="S189" s="275"/>
      <c r="T189" s="27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77" t="s">
        <v>169</v>
      </c>
      <c r="AU189" s="277" t="s">
        <v>83</v>
      </c>
      <c r="AV189" s="14" t="s">
        <v>83</v>
      </c>
      <c r="AW189" s="14" t="s">
        <v>31</v>
      </c>
      <c r="AX189" s="14" t="s">
        <v>8</v>
      </c>
      <c r="AY189" s="277" t="s">
        <v>160</v>
      </c>
    </row>
    <row r="190" s="2" customFormat="1" ht="21.75" customHeight="1">
      <c r="A190" s="39"/>
      <c r="B190" s="40"/>
      <c r="C190" s="243" t="s">
        <v>251</v>
      </c>
      <c r="D190" s="243" t="s">
        <v>163</v>
      </c>
      <c r="E190" s="244" t="s">
        <v>252</v>
      </c>
      <c r="F190" s="245" t="s">
        <v>253</v>
      </c>
      <c r="G190" s="246" t="s">
        <v>166</v>
      </c>
      <c r="H190" s="247">
        <v>6.4400000000000004</v>
      </c>
      <c r="I190" s="248"/>
      <c r="J190" s="247">
        <f>ROUND(I190*H190,0)</f>
        <v>0</v>
      </c>
      <c r="K190" s="249"/>
      <c r="L190" s="45"/>
      <c r="M190" s="250" t="s">
        <v>1</v>
      </c>
      <c r="N190" s="251" t="s">
        <v>39</v>
      </c>
      <c r="O190" s="92"/>
      <c r="P190" s="252">
        <f>O190*H190</f>
        <v>0</v>
      </c>
      <c r="Q190" s="252">
        <v>0</v>
      </c>
      <c r="R190" s="252">
        <f>Q190*H190</f>
        <v>0</v>
      </c>
      <c r="S190" s="252">
        <v>0.055</v>
      </c>
      <c r="T190" s="253">
        <f>S190*H190</f>
        <v>0.35420000000000001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54" t="s">
        <v>167</v>
      </c>
      <c r="AT190" s="254" t="s">
        <v>163</v>
      </c>
      <c r="AU190" s="254" t="s">
        <v>83</v>
      </c>
      <c r="AY190" s="18" t="s">
        <v>160</v>
      </c>
      <c r="BE190" s="255">
        <f>IF(N190="základní",J190,0)</f>
        <v>0</v>
      </c>
      <c r="BF190" s="255">
        <f>IF(N190="snížená",J190,0)</f>
        <v>0</v>
      </c>
      <c r="BG190" s="255">
        <f>IF(N190="zákl. přenesená",J190,0)</f>
        <v>0</v>
      </c>
      <c r="BH190" s="255">
        <f>IF(N190="sníž. přenesená",J190,0)</f>
        <v>0</v>
      </c>
      <c r="BI190" s="255">
        <f>IF(N190="nulová",J190,0)</f>
        <v>0</v>
      </c>
      <c r="BJ190" s="18" t="s">
        <v>8</v>
      </c>
      <c r="BK190" s="255">
        <f>ROUND(I190*H190,0)</f>
        <v>0</v>
      </c>
      <c r="BL190" s="18" t="s">
        <v>167</v>
      </c>
      <c r="BM190" s="254" t="s">
        <v>254</v>
      </c>
    </row>
    <row r="191" s="14" customFormat="1">
      <c r="A191" s="14"/>
      <c r="B191" s="267"/>
      <c r="C191" s="268"/>
      <c r="D191" s="258" t="s">
        <v>169</v>
      </c>
      <c r="E191" s="269" t="s">
        <v>1</v>
      </c>
      <c r="F191" s="270" t="s">
        <v>255</v>
      </c>
      <c r="G191" s="268"/>
      <c r="H191" s="271">
        <v>3.2400000000000002</v>
      </c>
      <c r="I191" s="272"/>
      <c r="J191" s="268"/>
      <c r="K191" s="268"/>
      <c r="L191" s="273"/>
      <c r="M191" s="274"/>
      <c r="N191" s="275"/>
      <c r="O191" s="275"/>
      <c r="P191" s="275"/>
      <c r="Q191" s="275"/>
      <c r="R191" s="275"/>
      <c r="S191" s="275"/>
      <c r="T191" s="27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7" t="s">
        <v>169</v>
      </c>
      <c r="AU191" s="277" t="s">
        <v>83</v>
      </c>
      <c r="AV191" s="14" t="s">
        <v>83</v>
      </c>
      <c r="AW191" s="14" t="s">
        <v>31</v>
      </c>
      <c r="AX191" s="14" t="s">
        <v>74</v>
      </c>
      <c r="AY191" s="277" t="s">
        <v>160</v>
      </c>
    </row>
    <row r="192" s="14" customFormat="1">
      <c r="A192" s="14"/>
      <c r="B192" s="267"/>
      <c r="C192" s="268"/>
      <c r="D192" s="258" t="s">
        <v>169</v>
      </c>
      <c r="E192" s="269" t="s">
        <v>1</v>
      </c>
      <c r="F192" s="270" t="s">
        <v>256</v>
      </c>
      <c r="G192" s="268"/>
      <c r="H192" s="271">
        <v>3.2000000000000002</v>
      </c>
      <c r="I192" s="272"/>
      <c r="J192" s="268"/>
      <c r="K192" s="268"/>
      <c r="L192" s="273"/>
      <c r="M192" s="274"/>
      <c r="N192" s="275"/>
      <c r="O192" s="275"/>
      <c r="P192" s="275"/>
      <c r="Q192" s="275"/>
      <c r="R192" s="275"/>
      <c r="S192" s="275"/>
      <c r="T192" s="27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77" t="s">
        <v>169</v>
      </c>
      <c r="AU192" s="277" t="s">
        <v>83</v>
      </c>
      <c r="AV192" s="14" t="s">
        <v>83</v>
      </c>
      <c r="AW192" s="14" t="s">
        <v>31</v>
      </c>
      <c r="AX192" s="14" t="s">
        <v>74</v>
      </c>
      <c r="AY192" s="277" t="s">
        <v>160</v>
      </c>
    </row>
    <row r="193" s="16" customFormat="1">
      <c r="A193" s="16"/>
      <c r="B193" s="299"/>
      <c r="C193" s="300"/>
      <c r="D193" s="258" t="s">
        <v>169</v>
      </c>
      <c r="E193" s="301" t="s">
        <v>1</v>
      </c>
      <c r="F193" s="302" t="s">
        <v>189</v>
      </c>
      <c r="G193" s="300"/>
      <c r="H193" s="303">
        <v>6.4400000000000004</v>
      </c>
      <c r="I193" s="304"/>
      <c r="J193" s="300"/>
      <c r="K193" s="300"/>
      <c r="L193" s="305"/>
      <c r="M193" s="306"/>
      <c r="N193" s="307"/>
      <c r="O193" s="307"/>
      <c r="P193" s="307"/>
      <c r="Q193" s="307"/>
      <c r="R193" s="307"/>
      <c r="S193" s="307"/>
      <c r="T193" s="308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T193" s="309" t="s">
        <v>169</v>
      </c>
      <c r="AU193" s="309" t="s">
        <v>83</v>
      </c>
      <c r="AV193" s="16" t="s">
        <v>167</v>
      </c>
      <c r="AW193" s="16" t="s">
        <v>31</v>
      </c>
      <c r="AX193" s="16" t="s">
        <v>8</v>
      </c>
      <c r="AY193" s="309" t="s">
        <v>160</v>
      </c>
    </row>
    <row r="194" s="2" customFormat="1" ht="24.15" customHeight="1">
      <c r="A194" s="39"/>
      <c r="B194" s="40"/>
      <c r="C194" s="243" t="s">
        <v>257</v>
      </c>
      <c r="D194" s="243" t="s">
        <v>163</v>
      </c>
      <c r="E194" s="244" t="s">
        <v>258</v>
      </c>
      <c r="F194" s="245" t="s">
        <v>259</v>
      </c>
      <c r="G194" s="246" t="s">
        <v>237</v>
      </c>
      <c r="H194" s="247">
        <v>29.789999999999999</v>
      </c>
      <c r="I194" s="248"/>
      <c r="J194" s="247">
        <f>ROUND(I194*H194,0)</f>
        <v>0</v>
      </c>
      <c r="K194" s="249"/>
      <c r="L194" s="45"/>
      <c r="M194" s="250" t="s">
        <v>1</v>
      </c>
      <c r="N194" s="251" t="s">
        <v>39</v>
      </c>
      <c r="O194" s="92"/>
      <c r="P194" s="252">
        <f>O194*H194</f>
        <v>0</v>
      </c>
      <c r="Q194" s="252">
        <v>0</v>
      </c>
      <c r="R194" s="252">
        <f>Q194*H194</f>
        <v>0</v>
      </c>
      <c r="S194" s="252">
        <v>1.6000000000000001</v>
      </c>
      <c r="T194" s="253">
        <f>S194*H194</f>
        <v>47.664000000000001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54" t="s">
        <v>260</v>
      </c>
      <c r="AT194" s="254" t="s">
        <v>163</v>
      </c>
      <c r="AU194" s="254" t="s">
        <v>83</v>
      </c>
      <c r="AY194" s="18" t="s">
        <v>160</v>
      </c>
      <c r="BE194" s="255">
        <f>IF(N194="základní",J194,0)</f>
        <v>0</v>
      </c>
      <c r="BF194" s="255">
        <f>IF(N194="snížená",J194,0)</f>
        <v>0</v>
      </c>
      <c r="BG194" s="255">
        <f>IF(N194="zákl. přenesená",J194,0)</f>
        <v>0</v>
      </c>
      <c r="BH194" s="255">
        <f>IF(N194="sníž. přenesená",J194,0)</f>
        <v>0</v>
      </c>
      <c r="BI194" s="255">
        <f>IF(N194="nulová",J194,0)</f>
        <v>0</v>
      </c>
      <c r="BJ194" s="18" t="s">
        <v>8</v>
      </c>
      <c r="BK194" s="255">
        <f>ROUND(I194*H194,0)</f>
        <v>0</v>
      </c>
      <c r="BL194" s="18" t="s">
        <v>260</v>
      </c>
      <c r="BM194" s="254" t="s">
        <v>261</v>
      </c>
    </row>
    <row r="195" s="14" customFormat="1">
      <c r="A195" s="14"/>
      <c r="B195" s="267"/>
      <c r="C195" s="268"/>
      <c r="D195" s="258" t="s">
        <v>169</v>
      </c>
      <c r="E195" s="269" t="s">
        <v>1</v>
      </c>
      <c r="F195" s="270" t="s">
        <v>262</v>
      </c>
      <c r="G195" s="268"/>
      <c r="H195" s="271">
        <v>29.789999999999999</v>
      </c>
      <c r="I195" s="272"/>
      <c r="J195" s="268"/>
      <c r="K195" s="268"/>
      <c r="L195" s="273"/>
      <c r="M195" s="274"/>
      <c r="N195" s="275"/>
      <c r="O195" s="275"/>
      <c r="P195" s="275"/>
      <c r="Q195" s="275"/>
      <c r="R195" s="275"/>
      <c r="S195" s="275"/>
      <c r="T195" s="27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7" t="s">
        <v>169</v>
      </c>
      <c r="AU195" s="277" t="s">
        <v>83</v>
      </c>
      <c r="AV195" s="14" t="s">
        <v>83</v>
      </c>
      <c r="AW195" s="14" t="s">
        <v>31</v>
      </c>
      <c r="AX195" s="14" t="s">
        <v>8</v>
      </c>
      <c r="AY195" s="277" t="s">
        <v>160</v>
      </c>
    </row>
    <row r="196" s="2" customFormat="1" ht="33" customHeight="1">
      <c r="A196" s="39"/>
      <c r="B196" s="40"/>
      <c r="C196" s="243" t="s">
        <v>263</v>
      </c>
      <c r="D196" s="243" t="s">
        <v>163</v>
      </c>
      <c r="E196" s="244" t="s">
        <v>264</v>
      </c>
      <c r="F196" s="245" t="s">
        <v>265</v>
      </c>
      <c r="G196" s="246" t="s">
        <v>237</v>
      </c>
      <c r="H196" s="247">
        <v>125.45</v>
      </c>
      <c r="I196" s="248"/>
      <c r="J196" s="247">
        <f>ROUND(I196*H196,0)</f>
        <v>0</v>
      </c>
      <c r="K196" s="249"/>
      <c r="L196" s="45"/>
      <c r="M196" s="250" t="s">
        <v>1</v>
      </c>
      <c r="N196" s="251" t="s">
        <v>39</v>
      </c>
      <c r="O196" s="92"/>
      <c r="P196" s="252">
        <f>O196*H196</f>
        <v>0</v>
      </c>
      <c r="Q196" s="252">
        <v>0</v>
      </c>
      <c r="R196" s="252">
        <f>Q196*H196</f>
        <v>0</v>
      </c>
      <c r="S196" s="252">
        <v>0</v>
      </c>
      <c r="T196" s="253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54" t="s">
        <v>260</v>
      </c>
      <c r="AT196" s="254" t="s">
        <v>163</v>
      </c>
      <c r="AU196" s="254" t="s">
        <v>83</v>
      </c>
      <c r="AY196" s="18" t="s">
        <v>160</v>
      </c>
      <c r="BE196" s="255">
        <f>IF(N196="základní",J196,0)</f>
        <v>0</v>
      </c>
      <c r="BF196" s="255">
        <f>IF(N196="snížená",J196,0)</f>
        <v>0</v>
      </c>
      <c r="BG196" s="255">
        <f>IF(N196="zákl. přenesená",J196,0)</f>
        <v>0</v>
      </c>
      <c r="BH196" s="255">
        <f>IF(N196="sníž. přenesená",J196,0)</f>
        <v>0</v>
      </c>
      <c r="BI196" s="255">
        <f>IF(N196="nulová",J196,0)</f>
        <v>0</v>
      </c>
      <c r="BJ196" s="18" t="s">
        <v>8</v>
      </c>
      <c r="BK196" s="255">
        <f>ROUND(I196*H196,0)</f>
        <v>0</v>
      </c>
      <c r="BL196" s="18" t="s">
        <v>260</v>
      </c>
      <c r="BM196" s="254" t="s">
        <v>266</v>
      </c>
    </row>
    <row r="197" s="14" customFormat="1">
      <c r="A197" s="14"/>
      <c r="B197" s="267"/>
      <c r="C197" s="268"/>
      <c r="D197" s="258" t="s">
        <v>169</v>
      </c>
      <c r="E197" s="269" t="s">
        <v>1</v>
      </c>
      <c r="F197" s="270" t="s">
        <v>267</v>
      </c>
      <c r="G197" s="268"/>
      <c r="H197" s="271">
        <v>125.45</v>
      </c>
      <c r="I197" s="272"/>
      <c r="J197" s="268"/>
      <c r="K197" s="268"/>
      <c r="L197" s="273"/>
      <c r="M197" s="274"/>
      <c r="N197" s="275"/>
      <c r="O197" s="275"/>
      <c r="P197" s="275"/>
      <c r="Q197" s="275"/>
      <c r="R197" s="275"/>
      <c r="S197" s="275"/>
      <c r="T197" s="27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77" t="s">
        <v>169</v>
      </c>
      <c r="AU197" s="277" t="s">
        <v>83</v>
      </c>
      <c r="AV197" s="14" t="s">
        <v>83</v>
      </c>
      <c r="AW197" s="14" t="s">
        <v>31</v>
      </c>
      <c r="AX197" s="14" t="s">
        <v>8</v>
      </c>
      <c r="AY197" s="277" t="s">
        <v>160</v>
      </c>
    </row>
    <row r="198" s="2" customFormat="1" ht="21.75" customHeight="1">
      <c r="A198" s="39"/>
      <c r="B198" s="40"/>
      <c r="C198" s="243" t="s">
        <v>268</v>
      </c>
      <c r="D198" s="243" t="s">
        <v>163</v>
      </c>
      <c r="E198" s="244" t="s">
        <v>269</v>
      </c>
      <c r="F198" s="245" t="s">
        <v>270</v>
      </c>
      <c r="G198" s="246" t="s">
        <v>199</v>
      </c>
      <c r="H198" s="247">
        <v>18</v>
      </c>
      <c r="I198" s="248"/>
      <c r="J198" s="247">
        <f>ROUND(I198*H198,0)</f>
        <v>0</v>
      </c>
      <c r="K198" s="249"/>
      <c r="L198" s="45"/>
      <c r="M198" s="250" t="s">
        <v>1</v>
      </c>
      <c r="N198" s="251" t="s">
        <v>39</v>
      </c>
      <c r="O198" s="92"/>
      <c r="P198" s="252">
        <f>O198*H198</f>
        <v>0</v>
      </c>
      <c r="Q198" s="252">
        <v>0</v>
      </c>
      <c r="R198" s="252">
        <f>Q198*H198</f>
        <v>0</v>
      </c>
      <c r="S198" s="252">
        <v>0</v>
      </c>
      <c r="T198" s="253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54" t="s">
        <v>167</v>
      </c>
      <c r="AT198" s="254" t="s">
        <v>163</v>
      </c>
      <c r="AU198" s="254" t="s">
        <v>83</v>
      </c>
      <c r="AY198" s="18" t="s">
        <v>160</v>
      </c>
      <c r="BE198" s="255">
        <f>IF(N198="základní",J198,0)</f>
        <v>0</v>
      </c>
      <c r="BF198" s="255">
        <f>IF(N198="snížená",J198,0)</f>
        <v>0</v>
      </c>
      <c r="BG198" s="255">
        <f>IF(N198="zákl. přenesená",J198,0)</f>
        <v>0</v>
      </c>
      <c r="BH198" s="255">
        <f>IF(N198="sníž. přenesená",J198,0)</f>
        <v>0</v>
      </c>
      <c r="BI198" s="255">
        <f>IF(N198="nulová",J198,0)</f>
        <v>0</v>
      </c>
      <c r="BJ198" s="18" t="s">
        <v>8</v>
      </c>
      <c r="BK198" s="255">
        <f>ROUND(I198*H198,0)</f>
        <v>0</v>
      </c>
      <c r="BL198" s="18" t="s">
        <v>167</v>
      </c>
      <c r="BM198" s="254" t="s">
        <v>271</v>
      </c>
    </row>
    <row r="199" s="2" customFormat="1" ht="24.15" customHeight="1">
      <c r="A199" s="39"/>
      <c r="B199" s="40"/>
      <c r="C199" s="243" t="s">
        <v>272</v>
      </c>
      <c r="D199" s="243" t="s">
        <v>163</v>
      </c>
      <c r="E199" s="244" t="s">
        <v>273</v>
      </c>
      <c r="F199" s="245" t="s">
        <v>274</v>
      </c>
      <c r="G199" s="246" t="s">
        <v>199</v>
      </c>
      <c r="H199" s="247">
        <v>24</v>
      </c>
      <c r="I199" s="248"/>
      <c r="J199" s="247">
        <f>ROUND(I199*H199,0)</f>
        <v>0</v>
      </c>
      <c r="K199" s="249"/>
      <c r="L199" s="45"/>
      <c r="M199" s="250" t="s">
        <v>1</v>
      </c>
      <c r="N199" s="251" t="s">
        <v>39</v>
      </c>
      <c r="O199" s="92"/>
      <c r="P199" s="252">
        <f>O199*H199</f>
        <v>0</v>
      </c>
      <c r="Q199" s="252">
        <v>0</v>
      </c>
      <c r="R199" s="252">
        <f>Q199*H199</f>
        <v>0</v>
      </c>
      <c r="S199" s="252">
        <v>0</v>
      </c>
      <c r="T199" s="253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54" t="s">
        <v>167</v>
      </c>
      <c r="AT199" s="254" t="s">
        <v>163</v>
      </c>
      <c r="AU199" s="254" t="s">
        <v>83</v>
      </c>
      <c r="AY199" s="18" t="s">
        <v>160</v>
      </c>
      <c r="BE199" s="255">
        <f>IF(N199="základní",J199,0)</f>
        <v>0</v>
      </c>
      <c r="BF199" s="255">
        <f>IF(N199="snížená",J199,0)</f>
        <v>0</v>
      </c>
      <c r="BG199" s="255">
        <f>IF(N199="zákl. přenesená",J199,0)</f>
        <v>0</v>
      </c>
      <c r="BH199" s="255">
        <f>IF(N199="sníž. přenesená",J199,0)</f>
        <v>0</v>
      </c>
      <c r="BI199" s="255">
        <f>IF(N199="nulová",J199,0)</f>
        <v>0</v>
      </c>
      <c r="BJ199" s="18" t="s">
        <v>8</v>
      </c>
      <c r="BK199" s="255">
        <f>ROUND(I199*H199,0)</f>
        <v>0</v>
      </c>
      <c r="BL199" s="18" t="s">
        <v>167</v>
      </c>
      <c r="BM199" s="254" t="s">
        <v>275</v>
      </c>
    </row>
    <row r="200" s="2" customFormat="1" ht="37.8" customHeight="1">
      <c r="A200" s="39"/>
      <c r="B200" s="40"/>
      <c r="C200" s="243" t="s">
        <v>276</v>
      </c>
      <c r="D200" s="243" t="s">
        <v>163</v>
      </c>
      <c r="E200" s="244" t="s">
        <v>277</v>
      </c>
      <c r="F200" s="245" t="s">
        <v>278</v>
      </c>
      <c r="G200" s="246" t="s">
        <v>237</v>
      </c>
      <c r="H200" s="247">
        <v>6.3600000000000003</v>
      </c>
      <c r="I200" s="248"/>
      <c r="J200" s="247">
        <f>ROUND(I200*H200,0)</f>
        <v>0</v>
      </c>
      <c r="K200" s="249"/>
      <c r="L200" s="45"/>
      <c r="M200" s="250" t="s">
        <v>1</v>
      </c>
      <c r="N200" s="251" t="s">
        <v>39</v>
      </c>
      <c r="O200" s="92"/>
      <c r="P200" s="252">
        <f>O200*H200</f>
        <v>0</v>
      </c>
      <c r="Q200" s="252">
        <v>0</v>
      </c>
      <c r="R200" s="252">
        <f>Q200*H200</f>
        <v>0</v>
      </c>
      <c r="S200" s="252">
        <v>2.2000000000000002</v>
      </c>
      <c r="T200" s="253">
        <f>S200*H200</f>
        <v>13.992000000000003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54" t="s">
        <v>167</v>
      </c>
      <c r="AT200" s="254" t="s">
        <v>163</v>
      </c>
      <c r="AU200" s="254" t="s">
        <v>83</v>
      </c>
      <c r="AY200" s="18" t="s">
        <v>160</v>
      </c>
      <c r="BE200" s="255">
        <f>IF(N200="základní",J200,0)</f>
        <v>0</v>
      </c>
      <c r="BF200" s="255">
        <f>IF(N200="snížená",J200,0)</f>
        <v>0</v>
      </c>
      <c r="BG200" s="255">
        <f>IF(N200="zákl. přenesená",J200,0)</f>
        <v>0</v>
      </c>
      <c r="BH200" s="255">
        <f>IF(N200="sníž. přenesená",J200,0)</f>
        <v>0</v>
      </c>
      <c r="BI200" s="255">
        <f>IF(N200="nulová",J200,0)</f>
        <v>0</v>
      </c>
      <c r="BJ200" s="18" t="s">
        <v>8</v>
      </c>
      <c r="BK200" s="255">
        <f>ROUND(I200*H200,0)</f>
        <v>0</v>
      </c>
      <c r="BL200" s="18" t="s">
        <v>167</v>
      </c>
      <c r="BM200" s="254" t="s">
        <v>279</v>
      </c>
    </row>
    <row r="201" s="14" customFormat="1">
      <c r="A201" s="14"/>
      <c r="B201" s="267"/>
      <c r="C201" s="268"/>
      <c r="D201" s="258" t="s">
        <v>169</v>
      </c>
      <c r="E201" s="269" t="s">
        <v>1</v>
      </c>
      <c r="F201" s="270" t="s">
        <v>280</v>
      </c>
      <c r="G201" s="268"/>
      <c r="H201" s="271">
        <v>5.96</v>
      </c>
      <c r="I201" s="272"/>
      <c r="J201" s="268"/>
      <c r="K201" s="268"/>
      <c r="L201" s="273"/>
      <c r="M201" s="274"/>
      <c r="N201" s="275"/>
      <c r="O201" s="275"/>
      <c r="P201" s="275"/>
      <c r="Q201" s="275"/>
      <c r="R201" s="275"/>
      <c r="S201" s="275"/>
      <c r="T201" s="27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7" t="s">
        <v>169</v>
      </c>
      <c r="AU201" s="277" t="s">
        <v>83</v>
      </c>
      <c r="AV201" s="14" t="s">
        <v>83</v>
      </c>
      <c r="AW201" s="14" t="s">
        <v>31</v>
      </c>
      <c r="AX201" s="14" t="s">
        <v>74</v>
      </c>
      <c r="AY201" s="277" t="s">
        <v>160</v>
      </c>
    </row>
    <row r="202" s="14" customFormat="1">
      <c r="A202" s="14"/>
      <c r="B202" s="267"/>
      <c r="C202" s="268"/>
      <c r="D202" s="258" t="s">
        <v>169</v>
      </c>
      <c r="E202" s="269" t="s">
        <v>1</v>
      </c>
      <c r="F202" s="270" t="s">
        <v>281</v>
      </c>
      <c r="G202" s="268"/>
      <c r="H202" s="271">
        <v>0.40000000000000002</v>
      </c>
      <c r="I202" s="272"/>
      <c r="J202" s="268"/>
      <c r="K202" s="268"/>
      <c r="L202" s="273"/>
      <c r="M202" s="274"/>
      <c r="N202" s="275"/>
      <c r="O202" s="275"/>
      <c r="P202" s="275"/>
      <c r="Q202" s="275"/>
      <c r="R202" s="275"/>
      <c r="S202" s="275"/>
      <c r="T202" s="27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7" t="s">
        <v>169</v>
      </c>
      <c r="AU202" s="277" t="s">
        <v>83</v>
      </c>
      <c r="AV202" s="14" t="s">
        <v>83</v>
      </c>
      <c r="AW202" s="14" t="s">
        <v>31</v>
      </c>
      <c r="AX202" s="14" t="s">
        <v>74</v>
      </c>
      <c r="AY202" s="277" t="s">
        <v>160</v>
      </c>
    </row>
    <row r="203" s="16" customFormat="1">
      <c r="A203" s="16"/>
      <c r="B203" s="299"/>
      <c r="C203" s="300"/>
      <c r="D203" s="258" t="s">
        <v>169</v>
      </c>
      <c r="E203" s="301" t="s">
        <v>1</v>
      </c>
      <c r="F203" s="302" t="s">
        <v>189</v>
      </c>
      <c r="G203" s="300"/>
      <c r="H203" s="303">
        <v>6.3600000000000003</v>
      </c>
      <c r="I203" s="304"/>
      <c r="J203" s="300"/>
      <c r="K203" s="300"/>
      <c r="L203" s="305"/>
      <c r="M203" s="306"/>
      <c r="N203" s="307"/>
      <c r="O203" s="307"/>
      <c r="P203" s="307"/>
      <c r="Q203" s="307"/>
      <c r="R203" s="307"/>
      <c r="S203" s="307"/>
      <c r="T203" s="308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T203" s="309" t="s">
        <v>169</v>
      </c>
      <c r="AU203" s="309" t="s">
        <v>83</v>
      </c>
      <c r="AV203" s="16" t="s">
        <v>167</v>
      </c>
      <c r="AW203" s="16" t="s">
        <v>31</v>
      </c>
      <c r="AX203" s="16" t="s">
        <v>8</v>
      </c>
      <c r="AY203" s="309" t="s">
        <v>160</v>
      </c>
    </row>
    <row r="204" s="2" customFormat="1" ht="24.15" customHeight="1">
      <c r="A204" s="39"/>
      <c r="B204" s="40"/>
      <c r="C204" s="243" t="s">
        <v>282</v>
      </c>
      <c r="D204" s="243" t="s">
        <v>163</v>
      </c>
      <c r="E204" s="244" t="s">
        <v>283</v>
      </c>
      <c r="F204" s="245" t="s">
        <v>284</v>
      </c>
      <c r="G204" s="246" t="s">
        <v>199</v>
      </c>
      <c r="H204" s="247">
        <v>28</v>
      </c>
      <c r="I204" s="248"/>
      <c r="J204" s="247">
        <f>ROUND(I204*H204,0)</f>
        <v>0</v>
      </c>
      <c r="K204" s="249"/>
      <c r="L204" s="45"/>
      <c r="M204" s="250" t="s">
        <v>1</v>
      </c>
      <c r="N204" s="251" t="s">
        <v>39</v>
      </c>
      <c r="O204" s="92"/>
      <c r="P204" s="252">
        <f>O204*H204</f>
        <v>0</v>
      </c>
      <c r="Q204" s="252">
        <v>0</v>
      </c>
      <c r="R204" s="252">
        <f>Q204*H204</f>
        <v>0</v>
      </c>
      <c r="S204" s="252">
        <v>0</v>
      </c>
      <c r="T204" s="253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54" t="s">
        <v>167</v>
      </c>
      <c r="AT204" s="254" t="s">
        <v>163</v>
      </c>
      <c r="AU204" s="254" t="s">
        <v>83</v>
      </c>
      <c r="AY204" s="18" t="s">
        <v>160</v>
      </c>
      <c r="BE204" s="255">
        <f>IF(N204="základní",J204,0)</f>
        <v>0</v>
      </c>
      <c r="BF204" s="255">
        <f>IF(N204="snížená",J204,0)</f>
        <v>0</v>
      </c>
      <c r="BG204" s="255">
        <f>IF(N204="zákl. přenesená",J204,0)</f>
        <v>0</v>
      </c>
      <c r="BH204" s="255">
        <f>IF(N204="sníž. přenesená",J204,0)</f>
        <v>0</v>
      </c>
      <c r="BI204" s="255">
        <f>IF(N204="nulová",J204,0)</f>
        <v>0</v>
      </c>
      <c r="BJ204" s="18" t="s">
        <v>8</v>
      </c>
      <c r="BK204" s="255">
        <f>ROUND(I204*H204,0)</f>
        <v>0</v>
      </c>
      <c r="BL204" s="18" t="s">
        <v>167</v>
      </c>
      <c r="BM204" s="254" t="s">
        <v>285</v>
      </c>
    </row>
    <row r="205" s="2" customFormat="1" ht="24.15" customHeight="1">
      <c r="A205" s="39"/>
      <c r="B205" s="40"/>
      <c r="C205" s="243" t="s">
        <v>286</v>
      </c>
      <c r="D205" s="243" t="s">
        <v>163</v>
      </c>
      <c r="E205" s="244" t="s">
        <v>287</v>
      </c>
      <c r="F205" s="245" t="s">
        <v>288</v>
      </c>
      <c r="G205" s="246" t="s">
        <v>199</v>
      </c>
      <c r="H205" s="247">
        <v>16</v>
      </c>
      <c r="I205" s="248"/>
      <c r="J205" s="247">
        <f>ROUND(I205*H205,0)</f>
        <v>0</v>
      </c>
      <c r="K205" s="249"/>
      <c r="L205" s="45"/>
      <c r="M205" s="250" t="s">
        <v>1</v>
      </c>
      <c r="N205" s="251" t="s">
        <v>39</v>
      </c>
      <c r="O205" s="92"/>
      <c r="P205" s="252">
        <f>O205*H205</f>
        <v>0</v>
      </c>
      <c r="Q205" s="252">
        <v>0</v>
      </c>
      <c r="R205" s="252">
        <f>Q205*H205</f>
        <v>0</v>
      </c>
      <c r="S205" s="252">
        <v>0</v>
      </c>
      <c r="T205" s="253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54" t="s">
        <v>167</v>
      </c>
      <c r="AT205" s="254" t="s">
        <v>163</v>
      </c>
      <c r="AU205" s="254" t="s">
        <v>83</v>
      </c>
      <c r="AY205" s="18" t="s">
        <v>160</v>
      </c>
      <c r="BE205" s="255">
        <f>IF(N205="základní",J205,0)</f>
        <v>0</v>
      </c>
      <c r="BF205" s="255">
        <f>IF(N205="snížená",J205,0)</f>
        <v>0</v>
      </c>
      <c r="BG205" s="255">
        <f>IF(N205="zákl. přenesená",J205,0)</f>
        <v>0</v>
      </c>
      <c r="BH205" s="255">
        <f>IF(N205="sníž. přenesená",J205,0)</f>
        <v>0</v>
      </c>
      <c r="BI205" s="255">
        <f>IF(N205="nulová",J205,0)</f>
        <v>0</v>
      </c>
      <c r="BJ205" s="18" t="s">
        <v>8</v>
      </c>
      <c r="BK205" s="255">
        <f>ROUND(I205*H205,0)</f>
        <v>0</v>
      </c>
      <c r="BL205" s="18" t="s">
        <v>167</v>
      </c>
      <c r="BM205" s="254" t="s">
        <v>289</v>
      </c>
    </row>
    <row r="206" s="2" customFormat="1" ht="24.15" customHeight="1">
      <c r="A206" s="39"/>
      <c r="B206" s="40"/>
      <c r="C206" s="243" t="s">
        <v>167</v>
      </c>
      <c r="D206" s="243" t="s">
        <v>163</v>
      </c>
      <c r="E206" s="244" t="s">
        <v>290</v>
      </c>
      <c r="F206" s="245" t="s">
        <v>291</v>
      </c>
      <c r="G206" s="246" t="s">
        <v>166</v>
      </c>
      <c r="H206" s="247">
        <v>27.329999999999998</v>
      </c>
      <c r="I206" s="248"/>
      <c r="J206" s="247">
        <f>ROUND(I206*H206,0)</f>
        <v>0</v>
      </c>
      <c r="K206" s="249"/>
      <c r="L206" s="45"/>
      <c r="M206" s="250" t="s">
        <v>1</v>
      </c>
      <c r="N206" s="251" t="s">
        <v>39</v>
      </c>
      <c r="O206" s="92"/>
      <c r="P206" s="252">
        <f>O206*H206</f>
        <v>0</v>
      </c>
      <c r="Q206" s="252">
        <v>0</v>
      </c>
      <c r="R206" s="252">
        <f>Q206*H206</f>
        <v>0</v>
      </c>
      <c r="S206" s="252">
        <v>0.037999999999999999</v>
      </c>
      <c r="T206" s="253">
        <f>S206*H206</f>
        <v>1.03854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54" t="s">
        <v>167</v>
      </c>
      <c r="AT206" s="254" t="s">
        <v>163</v>
      </c>
      <c r="AU206" s="254" t="s">
        <v>83</v>
      </c>
      <c r="AY206" s="18" t="s">
        <v>160</v>
      </c>
      <c r="BE206" s="255">
        <f>IF(N206="základní",J206,0)</f>
        <v>0</v>
      </c>
      <c r="BF206" s="255">
        <f>IF(N206="snížená",J206,0)</f>
        <v>0</v>
      </c>
      <c r="BG206" s="255">
        <f>IF(N206="zákl. přenesená",J206,0)</f>
        <v>0</v>
      </c>
      <c r="BH206" s="255">
        <f>IF(N206="sníž. přenesená",J206,0)</f>
        <v>0</v>
      </c>
      <c r="BI206" s="255">
        <f>IF(N206="nulová",J206,0)</f>
        <v>0</v>
      </c>
      <c r="BJ206" s="18" t="s">
        <v>8</v>
      </c>
      <c r="BK206" s="255">
        <f>ROUND(I206*H206,0)</f>
        <v>0</v>
      </c>
      <c r="BL206" s="18" t="s">
        <v>167</v>
      </c>
      <c r="BM206" s="254" t="s">
        <v>292</v>
      </c>
    </row>
    <row r="207" s="14" customFormat="1">
      <c r="A207" s="14"/>
      <c r="B207" s="267"/>
      <c r="C207" s="268"/>
      <c r="D207" s="258" t="s">
        <v>169</v>
      </c>
      <c r="E207" s="269" t="s">
        <v>1</v>
      </c>
      <c r="F207" s="270" t="s">
        <v>293</v>
      </c>
      <c r="G207" s="268"/>
      <c r="H207" s="271">
        <v>27.329999999999998</v>
      </c>
      <c r="I207" s="272"/>
      <c r="J207" s="268"/>
      <c r="K207" s="268"/>
      <c r="L207" s="273"/>
      <c r="M207" s="274"/>
      <c r="N207" s="275"/>
      <c r="O207" s="275"/>
      <c r="P207" s="275"/>
      <c r="Q207" s="275"/>
      <c r="R207" s="275"/>
      <c r="S207" s="275"/>
      <c r="T207" s="27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77" t="s">
        <v>169</v>
      </c>
      <c r="AU207" s="277" t="s">
        <v>83</v>
      </c>
      <c r="AV207" s="14" t="s">
        <v>83</v>
      </c>
      <c r="AW207" s="14" t="s">
        <v>31</v>
      </c>
      <c r="AX207" s="14" t="s">
        <v>8</v>
      </c>
      <c r="AY207" s="277" t="s">
        <v>160</v>
      </c>
    </row>
    <row r="208" s="2" customFormat="1" ht="21.75" customHeight="1">
      <c r="A208" s="39"/>
      <c r="B208" s="40"/>
      <c r="C208" s="243" t="s">
        <v>294</v>
      </c>
      <c r="D208" s="243" t="s">
        <v>163</v>
      </c>
      <c r="E208" s="244" t="s">
        <v>295</v>
      </c>
      <c r="F208" s="245" t="s">
        <v>296</v>
      </c>
      <c r="G208" s="246" t="s">
        <v>166</v>
      </c>
      <c r="H208" s="247">
        <v>29.550000000000001</v>
      </c>
      <c r="I208" s="248"/>
      <c r="J208" s="247">
        <f>ROUND(I208*H208,0)</f>
        <v>0</v>
      </c>
      <c r="K208" s="249"/>
      <c r="L208" s="45"/>
      <c r="M208" s="250" t="s">
        <v>1</v>
      </c>
      <c r="N208" s="251" t="s">
        <v>39</v>
      </c>
      <c r="O208" s="92"/>
      <c r="P208" s="252">
        <f>O208*H208</f>
        <v>0</v>
      </c>
      <c r="Q208" s="252">
        <v>0</v>
      </c>
      <c r="R208" s="252">
        <f>Q208*H208</f>
        <v>0</v>
      </c>
      <c r="S208" s="252">
        <v>0.075999999999999998</v>
      </c>
      <c r="T208" s="253">
        <f>S208*H208</f>
        <v>2.2458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54" t="s">
        <v>167</v>
      </c>
      <c r="AT208" s="254" t="s">
        <v>163</v>
      </c>
      <c r="AU208" s="254" t="s">
        <v>83</v>
      </c>
      <c r="AY208" s="18" t="s">
        <v>160</v>
      </c>
      <c r="BE208" s="255">
        <f>IF(N208="základní",J208,0)</f>
        <v>0</v>
      </c>
      <c r="BF208" s="255">
        <f>IF(N208="snížená",J208,0)</f>
        <v>0</v>
      </c>
      <c r="BG208" s="255">
        <f>IF(N208="zákl. přenesená",J208,0)</f>
        <v>0</v>
      </c>
      <c r="BH208" s="255">
        <f>IF(N208="sníž. přenesená",J208,0)</f>
        <v>0</v>
      </c>
      <c r="BI208" s="255">
        <f>IF(N208="nulová",J208,0)</f>
        <v>0</v>
      </c>
      <c r="BJ208" s="18" t="s">
        <v>8</v>
      </c>
      <c r="BK208" s="255">
        <f>ROUND(I208*H208,0)</f>
        <v>0</v>
      </c>
      <c r="BL208" s="18" t="s">
        <v>167</v>
      </c>
      <c r="BM208" s="254" t="s">
        <v>297</v>
      </c>
    </row>
    <row r="209" s="14" customFormat="1">
      <c r="A209" s="14"/>
      <c r="B209" s="267"/>
      <c r="C209" s="268"/>
      <c r="D209" s="258" t="s">
        <v>169</v>
      </c>
      <c r="E209" s="269" t="s">
        <v>1</v>
      </c>
      <c r="F209" s="270" t="s">
        <v>298</v>
      </c>
      <c r="G209" s="268"/>
      <c r="H209" s="271">
        <v>12.41</v>
      </c>
      <c r="I209" s="272"/>
      <c r="J209" s="268"/>
      <c r="K209" s="268"/>
      <c r="L209" s="273"/>
      <c r="M209" s="274"/>
      <c r="N209" s="275"/>
      <c r="O209" s="275"/>
      <c r="P209" s="275"/>
      <c r="Q209" s="275"/>
      <c r="R209" s="275"/>
      <c r="S209" s="275"/>
      <c r="T209" s="27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77" t="s">
        <v>169</v>
      </c>
      <c r="AU209" s="277" t="s">
        <v>83</v>
      </c>
      <c r="AV209" s="14" t="s">
        <v>83</v>
      </c>
      <c r="AW209" s="14" t="s">
        <v>31</v>
      </c>
      <c r="AX209" s="14" t="s">
        <v>74</v>
      </c>
      <c r="AY209" s="277" t="s">
        <v>160</v>
      </c>
    </row>
    <row r="210" s="14" customFormat="1">
      <c r="A210" s="14"/>
      <c r="B210" s="267"/>
      <c r="C210" s="268"/>
      <c r="D210" s="258" t="s">
        <v>169</v>
      </c>
      <c r="E210" s="269" t="s">
        <v>1</v>
      </c>
      <c r="F210" s="270" t="s">
        <v>299</v>
      </c>
      <c r="G210" s="268"/>
      <c r="H210" s="271">
        <v>11.029999999999999</v>
      </c>
      <c r="I210" s="272"/>
      <c r="J210" s="268"/>
      <c r="K210" s="268"/>
      <c r="L210" s="273"/>
      <c r="M210" s="274"/>
      <c r="N210" s="275"/>
      <c r="O210" s="275"/>
      <c r="P210" s="275"/>
      <c r="Q210" s="275"/>
      <c r="R210" s="275"/>
      <c r="S210" s="275"/>
      <c r="T210" s="27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7" t="s">
        <v>169</v>
      </c>
      <c r="AU210" s="277" t="s">
        <v>83</v>
      </c>
      <c r="AV210" s="14" t="s">
        <v>83</v>
      </c>
      <c r="AW210" s="14" t="s">
        <v>31</v>
      </c>
      <c r="AX210" s="14" t="s">
        <v>74</v>
      </c>
      <c r="AY210" s="277" t="s">
        <v>160</v>
      </c>
    </row>
    <row r="211" s="14" customFormat="1">
      <c r="A211" s="14"/>
      <c r="B211" s="267"/>
      <c r="C211" s="268"/>
      <c r="D211" s="258" t="s">
        <v>169</v>
      </c>
      <c r="E211" s="269" t="s">
        <v>1</v>
      </c>
      <c r="F211" s="270" t="s">
        <v>300</v>
      </c>
      <c r="G211" s="268"/>
      <c r="H211" s="271">
        <v>1.3799999999999999</v>
      </c>
      <c r="I211" s="272"/>
      <c r="J211" s="268"/>
      <c r="K211" s="268"/>
      <c r="L211" s="273"/>
      <c r="M211" s="274"/>
      <c r="N211" s="275"/>
      <c r="O211" s="275"/>
      <c r="P211" s="275"/>
      <c r="Q211" s="275"/>
      <c r="R211" s="275"/>
      <c r="S211" s="275"/>
      <c r="T211" s="27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77" t="s">
        <v>169</v>
      </c>
      <c r="AU211" s="277" t="s">
        <v>83</v>
      </c>
      <c r="AV211" s="14" t="s">
        <v>83</v>
      </c>
      <c r="AW211" s="14" t="s">
        <v>31</v>
      </c>
      <c r="AX211" s="14" t="s">
        <v>74</v>
      </c>
      <c r="AY211" s="277" t="s">
        <v>160</v>
      </c>
    </row>
    <row r="212" s="14" customFormat="1">
      <c r="A212" s="14"/>
      <c r="B212" s="267"/>
      <c r="C212" s="268"/>
      <c r="D212" s="258" t="s">
        <v>169</v>
      </c>
      <c r="E212" s="269" t="s">
        <v>1</v>
      </c>
      <c r="F212" s="270" t="s">
        <v>301</v>
      </c>
      <c r="G212" s="268"/>
      <c r="H212" s="271">
        <v>4.7300000000000004</v>
      </c>
      <c r="I212" s="272"/>
      <c r="J212" s="268"/>
      <c r="K212" s="268"/>
      <c r="L212" s="273"/>
      <c r="M212" s="274"/>
      <c r="N212" s="275"/>
      <c r="O212" s="275"/>
      <c r="P212" s="275"/>
      <c r="Q212" s="275"/>
      <c r="R212" s="275"/>
      <c r="S212" s="275"/>
      <c r="T212" s="27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7" t="s">
        <v>169</v>
      </c>
      <c r="AU212" s="277" t="s">
        <v>83</v>
      </c>
      <c r="AV212" s="14" t="s">
        <v>83</v>
      </c>
      <c r="AW212" s="14" t="s">
        <v>31</v>
      </c>
      <c r="AX212" s="14" t="s">
        <v>74</v>
      </c>
      <c r="AY212" s="277" t="s">
        <v>160</v>
      </c>
    </row>
    <row r="213" s="16" customFormat="1">
      <c r="A213" s="16"/>
      <c r="B213" s="299"/>
      <c r="C213" s="300"/>
      <c r="D213" s="258" t="s">
        <v>169</v>
      </c>
      <c r="E213" s="301" t="s">
        <v>1</v>
      </c>
      <c r="F213" s="302" t="s">
        <v>189</v>
      </c>
      <c r="G213" s="300"/>
      <c r="H213" s="303">
        <v>29.550000000000001</v>
      </c>
      <c r="I213" s="304"/>
      <c r="J213" s="300"/>
      <c r="K213" s="300"/>
      <c r="L213" s="305"/>
      <c r="M213" s="306"/>
      <c r="N213" s="307"/>
      <c r="O213" s="307"/>
      <c r="P213" s="307"/>
      <c r="Q213" s="307"/>
      <c r="R213" s="307"/>
      <c r="S213" s="307"/>
      <c r="T213" s="308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T213" s="309" t="s">
        <v>169</v>
      </c>
      <c r="AU213" s="309" t="s">
        <v>83</v>
      </c>
      <c r="AV213" s="16" t="s">
        <v>167</v>
      </c>
      <c r="AW213" s="16" t="s">
        <v>31</v>
      </c>
      <c r="AX213" s="16" t="s">
        <v>8</v>
      </c>
      <c r="AY213" s="309" t="s">
        <v>160</v>
      </c>
    </row>
    <row r="214" s="2" customFormat="1" ht="21.75" customHeight="1">
      <c r="A214" s="39"/>
      <c r="B214" s="40"/>
      <c r="C214" s="243" t="s">
        <v>302</v>
      </c>
      <c r="D214" s="243" t="s">
        <v>163</v>
      </c>
      <c r="E214" s="244" t="s">
        <v>303</v>
      </c>
      <c r="F214" s="245" t="s">
        <v>304</v>
      </c>
      <c r="G214" s="246" t="s">
        <v>166</v>
      </c>
      <c r="H214" s="247">
        <v>9.5</v>
      </c>
      <c r="I214" s="248"/>
      <c r="J214" s="247">
        <f>ROUND(I214*H214,0)</f>
        <v>0</v>
      </c>
      <c r="K214" s="249"/>
      <c r="L214" s="45"/>
      <c r="M214" s="250" t="s">
        <v>1</v>
      </c>
      <c r="N214" s="251" t="s">
        <v>39</v>
      </c>
      <c r="O214" s="92"/>
      <c r="P214" s="252">
        <f>O214*H214</f>
        <v>0</v>
      </c>
      <c r="Q214" s="252">
        <v>0</v>
      </c>
      <c r="R214" s="252">
        <f>Q214*H214</f>
        <v>0</v>
      </c>
      <c r="S214" s="252">
        <v>0.063</v>
      </c>
      <c r="T214" s="253">
        <f>S214*H214</f>
        <v>0.59850000000000003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54" t="s">
        <v>167</v>
      </c>
      <c r="AT214" s="254" t="s">
        <v>163</v>
      </c>
      <c r="AU214" s="254" t="s">
        <v>83</v>
      </c>
      <c r="AY214" s="18" t="s">
        <v>160</v>
      </c>
      <c r="BE214" s="255">
        <f>IF(N214="základní",J214,0)</f>
        <v>0</v>
      </c>
      <c r="BF214" s="255">
        <f>IF(N214="snížená",J214,0)</f>
        <v>0</v>
      </c>
      <c r="BG214" s="255">
        <f>IF(N214="zákl. přenesená",J214,0)</f>
        <v>0</v>
      </c>
      <c r="BH214" s="255">
        <f>IF(N214="sníž. přenesená",J214,0)</f>
        <v>0</v>
      </c>
      <c r="BI214" s="255">
        <f>IF(N214="nulová",J214,0)</f>
        <v>0</v>
      </c>
      <c r="BJ214" s="18" t="s">
        <v>8</v>
      </c>
      <c r="BK214" s="255">
        <f>ROUND(I214*H214,0)</f>
        <v>0</v>
      </c>
      <c r="BL214" s="18" t="s">
        <v>167</v>
      </c>
      <c r="BM214" s="254" t="s">
        <v>305</v>
      </c>
    </row>
    <row r="215" s="14" customFormat="1">
      <c r="A215" s="14"/>
      <c r="B215" s="267"/>
      <c r="C215" s="268"/>
      <c r="D215" s="258" t="s">
        <v>169</v>
      </c>
      <c r="E215" s="269" t="s">
        <v>1</v>
      </c>
      <c r="F215" s="270" t="s">
        <v>306</v>
      </c>
      <c r="G215" s="268"/>
      <c r="H215" s="271">
        <v>3.6800000000000002</v>
      </c>
      <c r="I215" s="272"/>
      <c r="J215" s="268"/>
      <c r="K215" s="268"/>
      <c r="L215" s="273"/>
      <c r="M215" s="274"/>
      <c r="N215" s="275"/>
      <c r="O215" s="275"/>
      <c r="P215" s="275"/>
      <c r="Q215" s="275"/>
      <c r="R215" s="275"/>
      <c r="S215" s="275"/>
      <c r="T215" s="276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77" t="s">
        <v>169</v>
      </c>
      <c r="AU215" s="277" t="s">
        <v>83</v>
      </c>
      <c r="AV215" s="14" t="s">
        <v>83</v>
      </c>
      <c r="AW215" s="14" t="s">
        <v>31</v>
      </c>
      <c r="AX215" s="14" t="s">
        <v>74</v>
      </c>
      <c r="AY215" s="277" t="s">
        <v>160</v>
      </c>
    </row>
    <row r="216" s="14" customFormat="1">
      <c r="A216" s="14"/>
      <c r="B216" s="267"/>
      <c r="C216" s="268"/>
      <c r="D216" s="258" t="s">
        <v>169</v>
      </c>
      <c r="E216" s="269" t="s">
        <v>1</v>
      </c>
      <c r="F216" s="270" t="s">
        <v>307</v>
      </c>
      <c r="G216" s="268"/>
      <c r="H216" s="271">
        <v>2.96</v>
      </c>
      <c r="I216" s="272"/>
      <c r="J216" s="268"/>
      <c r="K216" s="268"/>
      <c r="L216" s="273"/>
      <c r="M216" s="274"/>
      <c r="N216" s="275"/>
      <c r="O216" s="275"/>
      <c r="P216" s="275"/>
      <c r="Q216" s="275"/>
      <c r="R216" s="275"/>
      <c r="S216" s="275"/>
      <c r="T216" s="27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77" t="s">
        <v>169</v>
      </c>
      <c r="AU216" s="277" t="s">
        <v>83</v>
      </c>
      <c r="AV216" s="14" t="s">
        <v>83</v>
      </c>
      <c r="AW216" s="14" t="s">
        <v>31</v>
      </c>
      <c r="AX216" s="14" t="s">
        <v>74</v>
      </c>
      <c r="AY216" s="277" t="s">
        <v>160</v>
      </c>
    </row>
    <row r="217" s="14" customFormat="1">
      <c r="A217" s="14"/>
      <c r="B217" s="267"/>
      <c r="C217" s="268"/>
      <c r="D217" s="258" t="s">
        <v>169</v>
      </c>
      <c r="E217" s="269" t="s">
        <v>1</v>
      </c>
      <c r="F217" s="270" t="s">
        <v>308</v>
      </c>
      <c r="G217" s="268"/>
      <c r="H217" s="271">
        <v>2.8599999999999999</v>
      </c>
      <c r="I217" s="272"/>
      <c r="J217" s="268"/>
      <c r="K217" s="268"/>
      <c r="L217" s="273"/>
      <c r="M217" s="274"/>
      <c r="N217" s="275"/>
      <c r="O217" s="275"/>
      <c r="P217" s="275"/>
      <c r="Q217" s="275"/>
      <c r="R217" s="275"/>
      <c r="S217" s="275"/>
      <c r="T217" s="27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77" t="s">
        <v>169</v>
      </c>
      <c r="AU217" s="277" t="s">
        <v>83</v>
      </c>
      <c r="AV217" s="14" t="s">
        <v>83</v>
      </c>
      <c r="AW217" s="14" t="s">
        <v>31</v>
      </c>
      <c r="AX217" s="14" t="s">
        <v>74</v>
      </c>
      <c r="AY217" s="277" t="s">
        <v>160</v>
      </c>
    </row>
    <row r="218" s="16" customFormat="1">
      <c r="A218" s="16"/>
      <c r="B218" s="299"/>
      <c r="C218" s="300"/>
      <c r="D218" s="258" t="s">
        <v>169</v>
      </c>
      <c r="E218" s="301" t="s">
        <v>1</v>
      </c>
      <c r="F218" s="302" t="s">
        <v>189</v>
      </c>
      <c r="G218" s="300"/>
      <c r="H218" s="303">
        <v>9.5</v>
      </c>
      <c r="I218" s="304"/>
      <c r="J218" s="300"/>
      <c r="K218" s="300"/>
      <c r="L218" s="305"/>
      <c r="M218" s="306"/>
      <c r="N218" s="307"/>
      <c r="O218" s="307"/>
      <c r="P218" s="307"/>
      <c r="Q218" s="307"/>
      <c r="R218" s="307"/>
      <c r="S218" s="307"/>
      <c r="T218" s="308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T218" s="309" t="s">
        <v>169</v>
      </c>
      <c r="AU218" s="309" t="s">
        <v>83</v>
      </c>
      <c r="AV218" s="16" t="s">
        <v>167</v>
      </c>
      <c r="AW218" s="16" t="s">
        <v>31</v>
      </c>
      <c r="AX218" s="16" t="s">
        <v>8</v>
      </c>
      <c r="AY218" s="309" t="s">
        <v>160</v>
      </c>
    </row>
    <row r="219" s="2" customFormat="1" ht="24.15" customHeight="1">
      <c r="A219" s="39"/>
      <c r="B219" s="40"/>
      <c r="C219" s="243" t="s">
        <v>309</v>
      </c>
      <c r="D219" s="243" t="s">
        <v>163</v>
      </c>
      <c r="E219" s="244" t="s">
        <v>310</v>
      </c>
      <c r="F219" s="245" t="s">
        <v>311</v>
      </c>
      <c r="G219" s="246" t="s">
        <v>237</v>
      </c>
      <c r="H219" s="247">
        <v>0.66000000000000003</v>
      </c>
      <c r="I219" s="248"/>
      <c r="J219" s="247">
        <f>ROUND(I219*H219,0)</f>
        <v>0</v>
      </c>
      <c r="K219" s="249"/>
      <c r="L219" s="45"/>
      <c r="M219" s="250" t="s">
        <v>1</v>
      </c>
      <c r="N219" s="251" t="s">
        <v>39</v>
      </c>
      <c r="O219" s="92"/>
      <c r="P219" s="252">
        <f>O219*H219</f>
        <v>0</v>
      </c>
      <c r="Q219" s="252">
        <v>0</v>
      </c>
      <c r="R219" s="252">
        <f>Q219*H219</f>
        <v>0</v>
      </c>
      <c r="S219" s="252">
        <v>1.8</v>
      </c>
      <c r="T219" s="253">
        <f>S219*H219</f>
        <v>1.1880000000000002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54" t="s">
        <v>167</v>
      </c>
      <c r="AT219" s="254" t="s">
        <v>163</v>
      </c>
      <c r="AU219" s="254" t="s">
        <v>83</v>
      </c>
      <c r="AY219" s="18" t="s">
        <v>160</v>
      </c>
      <c r="BE219" s="255">
        <f>IF(N219="základní",J219,0)</f>
        <v>0</v>
      </c>
      <c r="BF219" s="255">
        <f>IF(N219="snížená",J219,0)</f>
        <v>0</v>
      </c>
      <c r="BG219" s="255">
        <f>IF(N219="zákl. přenesená",J219,0)</f>
        <v>0</v>
      </c>
      <c r="BH219" s="255">
        <f>IF(N219="sníž. přenesená",J219,0)</f>
        <v>0</v>
      </c>
      <c r="BI219" s="255">
        <f>IF(N219="nulová",J219,0)</f>
        <v>0</v>
      </c>
      <c r="BJ219" s="18" t="s">
        <v>8</v>
      </c>
      <c r="BK219" s="255">
        <f>ROUND(I219*H219,0)</f>
        <v>0</v>
      </c>
      <c r="BL219" s="18" t="s">
        <v>167</v>
      </c>
      <c r="BM219" s="254" t="s">
        <v>312</v>
      </c>
    </row>
    <row r="220" s="14" customFormat="1">
      <c r="A220" s="14"/>
      <c r="B220" s="267"/>
      <c r="C220" s="268"/>
      <c r="D220" s="258" t="s">
        <v>169</v>
      </c>
      <c r="E220" s="269" t="s">
        <v>1</v>
      </c>
      <c r="F220" s="270" t="s">
        <v>313</v>
      </c>
      <c r="G220" s="268"/>
      <c r="H220" s="271">
        <v>0.66000000000000003</v>
      </c>
      <c r="I220" s="272"/>
      <c r="J220" s="268"/>
      <c r="K220" s="268"/>
      <c r="L220" s="273"/>
      <c r="M220" s="274"/>
      <c r="N220" s="275"/>
      <c r="O220" s="275"/>
      <c r="P220" s="275"/>
      <c r="Q220" s="275"/>
      <c r="R220" s="275"/>
      <c r="S220" s="275"/>
      <c r="T220" s="276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7" t="s">
        <v>169</v>
      </c>
      <c r="AU220" s="277" t="s">
        <v>83</v>
      </c>
      <c r="AV220" s="14" t="s">
        <v>83</v>
      </c>
      <c r="AW220" s="14" t="s">
        <v>31</v>
      </c>
      <c r="AX220" s="14" t="s">
        <v>8</v>
      </c>
      <c r="AY220" s="277" t="s">
        <v>160</v>
      </c>
    </row>
    <row r="221" s="2" customFormat="1" ht="24.15" customHeight="1">
      <c r="A221" s="39"/>
      <c r="B221" s="40"/>
      <c r="C221" s="243" t="s">
        <v>176</v>
      </c>
      <c r="D221" s="243" t="s">
        <v>163</v>
      </c>
      <c r="E221" s="244" t="s">
        <v>314</v>
      </c>
      <c r="F221" s="245" t="s">
        <v>315</v>
      </c>
      <c r="G221" s="246" t="s">
        <v>316</v>
      </c>
      <c r="H221" s="247">
        <v>3</v>
      </c>
      <c r="I221" s="248"/>
      <c r="J221" s="247">
        <f>ROUND(I221*H221,0)</f>
        <v>0</v>
      </c>
      <c r="K221" s="249"/>
      <c r="L221" s="45"/>
      <c r="M221" s="250" t="s">
        <v>1</v>
      </c>
      <c r="N221" s="251" t="s">
        <v>39</v>
      </c>
      <c r="O221" s="92"/>
      <c r="P221" s="252">
        <f>O221*H221</f>
        <v>0</v>
      </c>
      <c r="Q221" s="252">
        <v>0</v>
      </c>
      <c r="R221" s="252">
        <f>Q221*H221</f>
        <v>0</v>
      </c>
      <c r="S221" s="252">
        <v>0.065000000000000002</v>
      </c>
      <c r="T221" s="253">
        <f>S221*H221</f>
        <v>0.19500000000000001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54" t="s">
        <v>167</v>
      </c>
      <c r="AT221" s="254" t="s">
        <v>163</v>
      </c>
      <c r="AU221" s="254" t="s">
        <v>83</v>
      </c>
      <c r="AY221" s="18" t="s">
        <v>160</v>
      </c>
      <c r="BE221" s="255">
        <f>IF(N221="základní",J221,0)</f>
        <v>0</v>
      </c>
      <c r="BF221" s="255">
        <f>IF(N221="snížená",J221,0)</f>
        <v>0</v>
      </c>
      <c r="BG221" s="255">
        <f>IF(N221="zákl. přenesená",J221,0)</f>
        <v>0</v>
      </c>
      <c r="BH221" s="255">
        <f>IF(N221="sníž. přenesená",J221,0)</f>
        <v>0</v>
      </c>
      <c r="BI221" s="255">
        <f>IF(N221="nulová",J221,0)</f>
        <v>0</v>
      </c>
      <c r="BJ221" s="18" t="s">
        <v>8</v>
      </c>
      <c r="BK221" s="255">
        <f>ROUND(I221*H221,0)</f>
        <v>0</v>
      </c>
      <c r="BL221" s="18" t="s">
        <v>167</v>
      </c>
      <c r="BM221" s="254" t="s">
        <v>317</v>
      </c>
    </row>
    <row r="222" s="14" customFormat="1">
      <c r="A222" s="14"/>
      <c r="B222" s="267"/>
      <c r="C222" s="268"/>
      <c r="D222" s="258" t="s">
        <v>169</v>
      </c>
      <c r="E222" s="269" t="s">
        <v>1</v>
      </c>
      <c r="F222" s="270" t="s">
        <v>318</v>
      </c>
      <c r="G222" s="268"/>
      <c r="H222" s="271">
        <v>3</v>
      </c>
      <c r="I222" s="272"/>
      <c r="J222" s="268"/>
      <c r="K222" s="268"/>
      <c r="L222" s="273"/>
      <c r="M222" s="274"/>
      <c r="N222" s="275"/>
      <c r="O222" s="275"/>
      <c r="P222" s="275"/>
      <c r="Q222" s="275"/>
      <c r="R222" s="275"/>
      <c r="S222" s="275"/>
      <c r="T222" s="276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77" t="s">
        <v>169</v>
      </c>
      <c r="AU222" s="277" t="s">
        <v>83</v>
      </c>
      <c r="AV222" s="14" t="s">
        <v>83</v>
      </c>
      <c r="AW222" s="14" t="s">
        <v>31</v>
      </c>
      <c r="AX222" s="14" t="s">
        <v>8</v>
      </c>
      <c r="AY222" s="277" t="s">
        <v>160</v>
      </c>
    </row>
    <row r="223" s="2" customFormat="1" ht="33" customHeight="1">
      <c r="A223" s="39"/>
      <c r="B223" s="40"/>
      <c r="C223" s="243" t="s">
        <v>194</v>
      </c>
      <c r="D223" s="243" t="s">
        <v>163</v>
      </c>
      <c r="E223" s="244" t="s">
        <v>319</v>
      </c>
      <c r="F223" s="245" t="s">
        <v>320</v>
      </c>
      <c r="G223" s="246" t="s">
        <v>316</v>
      </c>
      <c r="H223" s="247">
        <v>19.800000000000001</v>
      </c>
      <c r="I223" s="248"/>
      <c r="J223" s="247">
        <f>ROUND(I223*H223,0)</f>
        <v>0</v>
      </c>
      <c r="K223" s="249"/>
      <c r="L223" s="45"/>
      <c r="M223" s="250" t="s">
        <v>1</v>
      </c>
      <c r="N223" s="251" t="s">
        <v>39</v>
      </c>
      <c r="O223" s="92"/>
      <c r="P223" s="252">
        <f>O223*H223</f>
        <v>0</v>
      </c>
      <c r="Q223" s="252">
        <v>0.00029</v>
      </c>
      <c r="R223" s="252">
        <f>Q223*H223</f>
        <v>0.0057420000000000006</v>
      </c>
      <c r="S223" s="252">
        <v>0</v>
      </c>
      <c r="T223" s="253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54" t="s">
        <v>167</v>
      </c>
      <c r="AT223" s="254" t="s">
        <v>163</v>
      </c>
      <c r="AU223" s="254" t="s">
        <v>83</v>
      </c>
      <c r="AY223" s="18" t="s">
        <v>160</v>
      </c>
      <c r="BE223" s="255">
        <f>IF(N223="základní",J223,0)</f>
        <v>0</v>
      </c>
      <c r="BF223" s="255">
        <f>IF(N223="snížená",J223,0)</f>
        <v>0</v>
      </c>
      <c r="BG223" s="255">
        <f>IF(N223="zákl. přenesená",J223,0)</f>
        <v>0</v>
      </c>
      <c r="BH223" s="255">
        <f>IF(N223="sníž. přenesená",J223,0)</f>
        <v>0</v>
      </c>
      <c r="BI223" s="255">
        <f>IF(N223="nulová",J223,0)</f>
        <v>0</v>
      </c>
      <c r="BJ223" s="18" t="s">
        <v>8</v>
      </c>
      <c r="BK223" s="255">
        <f>ROUND(I223*H223,0)</f>
        <v>0</v>
      </c>
      <c r="BL223" s="18" t="s">
        <v>167</v>
      </c>
      <c r="BM223" s="254" t="s">
        <v>321</v>
      </c>
    </row>
    <row r="224" s="14" customFormat="1">
      <c r="A224" s="14"/>
      <c r="B224" s="267"/>
      <c r="C224" s="268"/>
      <c r="D224" s="258" t="s">
        <v>169</v>
      </c>
      <c r="E224" s="269" t="s">
        <v>1</v>
      </c>
      <c r="F224" s="270" t="s">
        <v>322</v>
      </c>
      <c r="G224" s="268"/>
      <c r="H224" s="271">
        <v>19.800000000000001</v>
      </c>
      <c r="I224" s="272"/>
      <c r="J224" s="268"/>
      <c r="K224" s="268"/>
      <c r="L224" s="273"/>
      <c r="M224" s="274"/>
      <c r="N224" s="275"/>
      <c r="O224" s="275"/>
      <c r="P224" s="275"/>
      <c r="Q224" s="275"/>
      <c r="R224" s="275"/>
      <c r="S224" s="275"/>
      <c r="T224" s="27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7" t="s">
        <v>169</v>
      </c>
      <c r="AU224" s="277" t="s">
        <v>83</v>
      </c>
      <c r="AV224" s="14" t="s">
        <v>83</v>
      </c>
      <c r="AW224" s="14" t="s">
        <v>31</v>
      </c>
      <c r="AX224" s="14" t="s">
        <v>8</v>
      </c>
      <c r="AY224" s="277" t="s">
        <v>160</v>
      </c>
    </row>
    <row r="225" s="2" customFormat="1" ht="37.8" customHeight="1">
      <c r="A225" s="39"/>
      <c r="B225" s="40"/>
      <c r="C225" s="243" t="s">
        <v>323</v>
      </c>
      <c r="D225" s="243" t="s">
        <v>163</v>
      </c>
      <c r="E225" s="244" t="s">
        <v>324</v>
      </c>
      <c r="F225" s="245" t="s">
        <v>325</v>
      </c>
      <c r="G225" s="246" t="s">
        <v>166</v>
      </c>
      <c r="H225" s="247">
        <v>2219.52</v>
      </c>
      <c r="I225" s="248"/>
      <c r="J225" s="247">
        <f>ROUND(I225*H225,0)</f>
        <v>0</v>
      </c>
      <c r="K225" s="249"/>
      <c r="L225" s="45"/>
      <c r="M225" s="250" t="s">
        <v>1</v>
      </c>
      <c r="N225" s="251" t="s">
        <v>39</v>
      </c>
      <c r="O225" s="92"/>
      <c r="P225" s="252">
        <f>O225*H225</f>
        <v>0</v>
      </c>
      <c r="Q225" s="252">
        <v>0</v>
      </c>
      <c r="R225" s="252">
        <f>Q225*H225</f>
        <v>0</v>
      </c>
      <c r="S225" s="252">
        <v>0.045999999999999999</v>
      </c>
      <c r="T225" s="253">
        <f>S225*H225</f>
        <v>102.09792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54" t="s">
        <v>260</v>
      </c>
      <c r="AT225" s="254" t="s">
        <v>163</v>
      </c>
      <c r="AU225" s="254" t="s">
        <v>83</v>
      </c>
      <c r="AY225" s="18" t="s">
        <v>160</v>
      </c>
      <c r="BE225" s="255">
        <f>IF(N225="základní",J225,0)</f>
        <v>0</v>
      </c>
      <c r="BF225" s="255">
        <f>IF(N225="snížená",J225,0)</f>
        <v>0</v>
      </c>
      <c r="BG225" s="255">
        <f>IF(N225="zákl. přenesená",J225,0)</f>
        <v>0</v>
      </c>
      <c r="BH225" s="255">
        <f>IF(N225="sníž. přenesená",J225,0)</f>
        <v>0</v>
      </c>
      <c r="BI225" s="255">
        <f>IF(N225="nulová",J225,0)</f>
        <v>0</v>
      </c>
      <c r="BJ225" s="18" t="s">
        <v>8</v>
      </c>
      <c r="BK225" s="255">
        <f>ROUND(I225*H225,0)</f>
        <v>0</v>
      </c>
      <c r="BL225" s="18" t="s">
        <v>260</v>
      </c>
      <c r="BM225" s="254" t="s">
        <v>326</v>
      </c>
    </row>
    <row r="226" s="14" customFormat="1">
      <c r="A226" s="14"/>
      <c r="B226" s="267"/>
      <c r="C226" s="268"/>
      <c r="D226" s="258" t="s">
        <v>169</v>
      </c>
      <c r="E226" s="269" t="s">
        <v>1</v>
      </c>
      <c r="F226" s="270" t="s">
        <v>327</v>
      </c>
      <c r="G226" s="268"/>
      <c r="H226" s="271">
        <v>1938.1199999999999</v>
      </c>
      <c r="I226" s="272"/>
      <c r="J226" s="268"/>
      <c r="K226" s="268"/>
      <c r="L226" s="273"/>
      <c r="M226" s="274"/>
      <c r="N226" s="275"/>
      <c r="O226" s="275"/>
      <c r="P226" s="275"/>
      <c r="Q226" s="275"/>
      <c r="R226" s="275"/>
      <c r="S226" s="275"/>
      <c r="T226" s="276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77" t="s">
        <v>169</v>
      </c>
      <c r="AU226" s="277" t="s">
        <v>83</v>
      </c>
      <c r="AV226" s="14" t="s">
        <v>83</v>
      </c>
      <c r="AW226" s="14" t="s">
        <v>31</v>
      </c>
      <c r="AX226" s="14" t="s">
        <v>74</v>
      </c>
      <c r="AY226" s="277" t="s">
        <v>160</v>
      </c>
    </row>
    <row r="227" s="14" customFormat="1">
      <c r="A227" s="14"/>
      <c r="B227" s="267"/>
      <c r="C227" s="268"/>
      <c r="D227" s="258" t="s">
        <v>169</v>
      </c>
      <c r="E227" s="269" t="s">
        <v>1</v>
      </c>
      <c r="F227" s="270" t="s">
        <v>328</v>
      </c>
      <c r="G227" s="268"/>
      <c r="H227" s="271">
        <v>191.40000000000001</v>
      </c>
      <c r="I227" s="272"/>
      <c r="J227" s="268"/>
      <c r="K227" s="268"/>
      <c r="L227" s="273"/>
      <c r="M227" s="274"/>
      <c r="N227" s="275"/>
      <c r="O227" s="275"/>
      <c r="P227" s="275"/>
      <c r="Q227" s="275"/>
      <c r="R227" s="275"/>
      <c r="S227" s="275"/>
      <c r="T227" s="276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77" t="s">
        <v>169</v>
      </c>
      <c r="AU227" s="277" t="s">
        <v>83</v>
      </c>
      <c r="AV227" s="14" t="s">
        <v>83</v>
      </c>
      <c r="AW227" s="14" t="s">
        <v>31</v>
      </c>
      <c r="AX227" s="14" t="s">
        <v>74</v>
      </c>
      <c r="AY227" s="277" t="s">
        <v>160</v>
      </c>
    </row>
    <row r="228" s="14" customFormat="1">
      <c r="A228" s="14"/>
      <c r="B228" s="267"/>
      <c r="C228" s="268"/>
      <c r="D228" s="258" t="s">
        <v>169</v>
      </c>
      <c r="E228" s="269" t="s">
        <v>1</v>
      </c>
      <c r="F228" s="270" t="s">
        <v>329</v>
      </c>
      <c r="G228" s="268"/>
      <c r="H228" s="271">
        <v>90</v>
      </c>
      <c r="I228" s="272"/>
      <c r="J228" s="268"/>
      <c r="K228" s="268"/>
      <c r="L228" s="273"/>
      <c r="M228" s="274"/>
      <c r="N228" s="275"/>
      <c r="O228" s="275"/>
      <c r="P228" s="275"/>
      <c r="Q228" s="275"/>
      <c r="R228" s="275"/>
      <c r="S228" s="275"/>
      <c r="T228" s="27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77" t="s">
        <v>169</v>
      </c>
      <c r="AU228" s="277" t="s">
        <v>83</v>
      </c>
      <c r="AV228" s="14" t="s">
        <v>83</v>
      </c>
      <c r="AW228" s="14" t="s">
        <v>31</v>
      </c>
      <c r="AX228" s="14" t="s">
        <v>74</v>
      </c>
      <c r="AY228" s="277" t="s">
        <v>160</v>
      </c>
    </row>
    <row r="229" s="16" customFormat="1">
      <c r="A229" s="16"/>
      <c r="B229" s="299"/>
      <c r="C229" s="300"/>
      <c r="D229" s="258" t="s">
        <v>169</v>
      </c>
      <c r="E229" s="301" t="s">
        <v>1</v>
      </c>
      <c r="F229" s="302" t="s">
        <v>189</v>
      </c>
      <c r="G229" s="300"/>
      <c r="H229" s="303">
        <v>2219.52</v>
      </c>
      <c r="I229" s="304"/>
      <c r="J229" s="300"/>
      <c r="K229" s="300"/>
      <c r="L229" s="305"/>
      <c r="M229" s="306"/>
      <c r="N229" s="307"/>
      <c r="O229" s="307"/>
      <c r="P229" s="307"/>
      <c r="Q229" s="307"/>
      <c r="R229" s="307"/>
      <c r="S229" s="307"/>
      <c r="T229" s="308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T229" s="309" t="s">
        <v>169</v>
      </c>
      <c r="AU229" s="309" t="s">
        <v>83</v>
      </c>
      <c r="AV229" s="16" t="s">
        <v>167</v>
      </c>
      <c r="AW229" s="16" t="s">
        <v>31</v>
      </c>
      <c r="AX229" s="16" t="s">
        <v>8</v>
      </c>
      <c r="AY229" s="309" t="s">
        <v>160</v>
      </c>
    </row>
    <row r="230" s="12" customFormat="1" ht="22.8" customHeight="1">
      <c r="A230" s="12"/>
      <c r="B230" s="227"/>
      <c r="C230" s="228"/>
      <c r="D230" s="229" t="s">
        <v>73</v>
      </c>
      <c r="E230" s="241" t="s">
        <v>330</v>
      </c>
      <c r="F230" s="241" t="s">
        <v>331</v>
      </c>
      <c r="G230" s="228"/>
      <c r="H230" s="228"/>
      <c r="I230" s="231"/>
      <c r="J230" s="242">
        <f>BK230</f>
        <v>0</v>
      </c>
      <c r="K230" s="228"/>
      <c r="L230" s="233"/>
      <c r="M230" s="234"/>
      <c r="N230" s="235"/>
      <c r="O230" s="235"/>
      <c r="P230" s="236">
        <f>SUM(P231:P237)</f>
        <v>0</v>
      </c>
      <c r="Q230" s="235"/>
      <c r="R230" s="236">
        <f>SUM(R231:R237)</f>
        <v>0</v>
      </c>
      <c r="S230" s="235"/>
      <c r="T230" s="237">
        <f>SUM(T231:T237)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38" t="s">
        <v>8</v>
      </c>
      <c r="AT230" s="239" t="s">
        <v>73</v>
      </c>
      <c r="AU230" s="239" t="s">
        <v>8</v>
      </c>
      <c r="AY230" s="238" t="s">
        <v>160</v>
      </c>
      <c r="BK230" s="240">
        <f>SUM(BK231:BK237)</f>
        <v>0</v>
      </c>
    </row>
    <row r="231" s="2" customFormat="1" ht="16.5" customHeight="1">
      <c r="A231" s="39"/>
      <c r="B231" s="40"/>
      <c r="C231" s="243" t="s">
        <v>332</v>
      </c>
      <c r="D231" s="243" t="s">
        <v>163</v>
      </c>
      <c r="E231" s="244" t="s">
        <v>333</v>
      </c>
      <c r="F231" s="245" t="s">
        <v>334</v>
      </c>
      <c r="G231" s="246" t="s">
        <v>335</v>
      </c>
      <c r="H231" s="247">
        <v>365.62</v>
      </c>
      <c r="I231" s="248"/>
      <c r="J231" s="247">
        <f>ROUND(I231*H231,0)</f>
        <v>0</v>
      </c>
      <c r="K231" s="249"/>
      <c r="L231" s="45"/>
      <c r="M231" s="250" t="s">
        <v>1</v>
      </c>
      <c r="N231" s="251" t="s">
        <v>39</v>
      </c>
      <c r="O231" s="92"/>
      <c r="P231" s="252">
        <f>O231*H231</f>
        <v>0</v>
      </c>
      <c r="Q231" s="252">
        <v>0</v>
      </c>
      <c r="R231" s="252">
        <f>Q231*H231</f>
        <v>0</v>
      </c>
      <c r="S231" s="252">
        <v>0</v>
      </c>
      <c r="T231" s="253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54" t="s">
        <v>167</v>
      </c>
      <c r="AT231" s="254" t="s">
        <v>163</v>
      </c>
      <c r="AU231" s="254" t="s">
        <v>83</v>
      </c>
      <c r="AY231" s="18" t="s">
        <v>160</v>
      </c>
      <c r="BE231" s="255">
        <f>IF(N231="základní",J231,0)</f>
        <v>0</v>
      </c>
      <c r="BF231" s="255">
        <f>IF(N231="snížená",J231,0)</f>
        <v>0</v>
      </c>
      <c r="BG231" s="255">
        <f>IF(N231="zákl. přenesená",J231,0)</f>
        <v>0</v>
      </c>
      <c r="BH231" s="255">
        <f>IF(N231="sníž. přenesená",J231,0)</f>
        <v>0</v>
      </c>
      <c r="BI231" s="255">
        <f>IF(N231="nulová",J231,0)</f>
        <v>0</v>
      </c>
      <c r="BJ231" s="18" t="s">
        <v>8</v>
      </c>
      <c r="BK231" s="255">
        <f>ROUND(I231*H231,0)</f>
        <v>0</v>
      </c>
      <c r="BL231" s="18" t="s">
        <v>167</v>
      </c>
      <c r="BM231" s="254" t="s">
        <v>336</v>
      </c>
    </row>
    <row r="232" s="2" customFormat="1" ht="24.15" customHeight="1">
      <c r="A232" s="39"/>
      <c r="B232" s="40"/>
      <c r="C232" s="243" t="s">
        <v>9</v>
      </c>
      <c r="D232" s="243" t="s">
        <v>163</v>
      </c>
      <c r="E232" s="244" t="s">
        <v>337</v>
      </c>
      <c r="F232" s="245" t="s">
        <v>338</v>
      </c>
      <c r="G232" s="246" t="s">
        <v>335</v>
      </c>
      <c r="H232" s="247">
        <v>365.62</v>
      </c>
      <c r="I232" s="248"/>
      <c r="J232" s="247">
        <f>ROUND(I232*H232,0)</f>
        <v>0</v>
      </c>
      <c r="K232" s="249"/>
      <c r="L232" s="45"/>
      <c r="M232" s="250" t="s">
        <v>1</v>
      </c>
      <c r="N232" s="251" t="s">
        <v>39</v>
      </c>
      <c r="O232" s="92"/>
      <c r="P232" s="252">
        <f>O232*H232</f>
        <v>0</v>
      </c>
      <c r="Q232" s="252">
        <v>0</v>
      </c>
      <c r="R232" s="252">
        <f>Q232*H232</f>
        <v>0</v>
      </c>
      <c r="S232" s="252">
        <v>0</v>
      </c>
      <c r="T232" s="253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54" t="s">
        <v>167</v>
      </c>
      <c r="AT232" s="254" t="s">
        <v>163</v>
      </c>
      <c r="AU232" s="254" t="s">
        <v>83</v>
      </c>
      <c r="AY232" s="18" t="s">
        <v>160</v>
      </c>
      <c r="BE232" s="255">
        <f>IF(N232="základní",J232,0)</f>
        <v>0</v>
      </c>
      <c r="BF232" s="255">
        <f>IF(N232="snížená",J232,0)</f>
        <v>0</v>
      </c>
      <c r="BG232" s="255">
        <f>IF(N232="zákl. přenesená",J232,0)</f>
        <v>0</v>
      </c>
      <c r="BH232" s="255">
        <f>IF(N232="sníž. přenesená",J232,0)</f>
        <v>0</v>
      </c>
      <c r="BI232" s="255">
        <f>IF(N232="nulová",J232,0)</f>
        <v>0</v>
      </c>
      <c r="BJ232" s="18" t="s">
        <v>8</v>
      </c>
      <c r="BK232" s="255">
        <f>ROUND(I232*H232,0)</f>
        <v>0</v>
      </c>
      <c r="BL232" s="18" t="s">
        <v>167</v>
      </c>
      <c r="BM232" s="254" t="s">
        <v>339</v>
      </c>
    </row>
    <row r="233" s="2" customFormat="1" ht="24.15" customHeight="1">
      <c r="A233" s="39"/>
      <c r="B233" s="40"/>
      <c r="C233" s="243" t="s">
        <v>340</v>
      </c>
      <c r="D233" s="243" t="s">
        <v>163</v>
      </c>
      <c r="E233" s="244" t="s">
        <v>341</v>
      </c>
      <c r="F233" s="245" t="s">
        <v>342</v>
      </c>
      <c r="G233" s="246" t="s">
        <v>335</v>
      </c>
      <c r="H233" s="247">
        <v>365.62</v>
      </c>
      <c r="I233" s="248"/>
      <c r="J233" s="247">
        <f>ROUND(I233*H233,0)</f>
        <v>0</v>
      </c>
      <c r="K233" s="249"/>
      <c r="L233" s="45"/>
      <c r="M233" s="250" t="s">
        <v>1</v>
      </c>
      <c r="N233" s="251" t="s">
        <v>39</v>
      </c>
      <c r="O233" s="92"/>
      <c r="P233" s="252">
        <f>O233*H233</f>
        <v>0</v>
      </c>
      <c r="Q233" s="252">
        <v>0</v>
      </c>
      <c r="R233" s="252">
        <f>Q233*H233</f>
        <v>0</v>
      </c>
      <c r="S233" s="252">
        <v>0</v>
      </c>
      <c r="T233" s="253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54" t="s">
        <v>167</v>
      </c>
      <c r="AT233" s="254" t="s">
        <v>163</v>
      </c>
      <c r="AU233" s="254" t="s">
        <v>83</v>
      </c>
      <c r="AY233" s="18" t="s">
        <v>160</v>
      </c>
      <c r="BE233" s="255">
        <f>IF(N233="základní",J233,0)</f>
        <v>0</v>
      </c>
      <c r="BF233" s="255">
        <f>IF(N233="snížená",J233,0)</f>
        <v>0</v>
      </c>
      <c r="BG233" s="255">
        <f>IF(N233="zákl. přenesená",J233,0)</f>
        <v>0</v>
      </c>
      <c r="BH233" s="255">
        <f>IF(N233="sníž. přenesená",J233,0)</f>
        <v>0</v>
      </c>
      <c r="BI233" s="255">
        <f>IF(N233="nulová",J233,0)</f>
        <v>0</v>
      </c>
      <c r="BJ233" s="18" t="s">
        <v>8</v>
      </c>
      <c r="BK233" s="255">
        <f>ROUND(I233*H233,0)</f>
        <v>0</v>
      </c>
      <c r="BL233" s="18" t="s">
        <v>167</v>
      </c>
      <c r="BM233" s="254" t="s">
        <v>343</v>
      </c>
    </row>
    <row r="234" s="2" customFormat="1" ht="24.15" customHeight="1">
      <c r="A234" s="39"/>
      <c r="B234" s="40"/>
      <c r="C234" s="243" t="s">
        <v>344</v>
      </c>
      <c r="D234" s="243" t="s">
        <v>163</v>
      </c>
      <c r="E234" s="244" t="s">
        <v>345</v>
      </c>
      <c r="F234" s="245" t="s">
        <v>346</v>
      </c>
      <c r="G234" s="246" t="s">
        <v>335</v>
      </c>
      <c r="H234" s="247">
        <v>5484.3000000000002</v>
      </c>
      <c r="I234" s="248"/>
      <c r="J234" s="247">
        <f>ROUND(I234*H234,0)</f>
        <v>0</v>
      </c>
      <c r="K234" s="249"/>
      <c r="L234" s="45"/>
      <c r="M234" s="250" t="s">
        <v>1</v>
      </c>
      <c r="N234" s="251" t="s">
        <v>39</v>
      </c>
      <c r="O234" s="92"/>
      <c r="P234" s="252">
        <f>O234*H234</f>
        <v>0</v>
      </c>
      <c r="Q234" s="252">
        <v>0</v>
      </c>
      <c r="R234" s="252">
        <f>Q234*H234</f>
        <v>0</v>
      </c>
      <c r="S234" s="252">
        <v>0</v>
      </c>
      <c r="T234" s="253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54" t="s">
        <v>167</v>
      </c>
      <c r="AT234" s="254" t="s">
        <v>163</v>
      </c>
      <c r="AU234" s="254" t="s">
        <v>83</v>
      </c>
      <c r="AY234" s="18" t="s">
        <v>160</v>
      </c>
      <c r="BE234" s="255">
        <f>IF(N234="základní",J234,0)</f>
        <v>0</v>
      </c>
      <c r="BF234" s="255">
        <f>IF(N234="snížená",J234,0)</f>
        <v>0</v>
      </c>
      <c r="BG234" s="255">
        <f>IF(N234="zákl. přenesená",J234,0)</f>
        <v>0</v>
      </c>
      <c r="BH234" s="255">
        <f>IF(N234="sníž. přenesená",J234,0)</f>
        <v>0</v>
      </c>
      <c r="BI234" s="255">
        <f>IF(N234="nulová",J234,0)</f>
        <v>0</v>
      </c>
      <c r="BJ234" s="18" t="s">
        <v>8</v>
      </c>
      <c r="BK234" s="255">
        <f>ROUND(I234*H234,0)</f>
        <v>0</v>
      </c>
      <c r="BL234" s="18" t="s">
        <v>167</v>
      </c>
      <c r="BM234" s="254" t="s">
        <v>347</v>
      </c>
    </row>
    <row r="235" s="14" customFormat="1">
      <c r="A235" s="14"/>
      <c r="B235" s="267"/>
      <c r="C235" s="268"/>
      <c r="D235" s="258" t="s">
        <v>169</v>
      </c>
      <c r="E235" s="268"/>
      <c r="F235" s="270" t="s">
        <v>348</v>
      </c>
      <c r="G235" s="268"/>
      <c r="H235" s="271">
        <v>5484.3000000000002</v>
      </c>
      <c r="I235" s="272"/>
      <c r="J235" s="268"/>
      <c r="K235" s="268"/>
      <c r="L235" s="273"/>
      <c r="M235" s="274"/>
      <c r="N235" s="275"/>
      <c r="O235" s="275"/>
      <c r="P235" s="275"/>
      <c r="Q235" s="275"/>
      <c r="R235" s="275"/>
      <c r="S235" s="275"/>
      <c r="T235" s="276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77" t="s">
        <v>169</v>
      </c>
      <c r="AU235" s="277" t="s">
        <v>83</v>
      </c>
      <c r="AV235" s="14" t="s">
        <v>83</v>
      </c>
      <c r="AW235" s="14" t="s">
        <v>4</v>
      </c>
      <c r="AX235" s="14" t="s">
        <v>8</v>
      </c>
      <c r="AY235" s="277" t="s">
        <v>160</v>
      </c>
    </row>
    <row r="236" s="2" customFormat="1" ht="33" customHeight="1">
      <c r="A236" s="39"/>
      <c r="B236" s="40"/>
      <c r="C236" s="243" t="s">
        <v>349</v>
      </c>
      <c r="D236" s="243" t="s">
        <v>163</v>
      </c>
      <c r="E236" s="244" t="s">
        <v>350</v>
      </c>
      <c r="F236" s="245" t="s">
        <v>351</v>
      </c>
      <c r="G236" s="246" t="s">
        <v>335</v>
      </c>
      <c r="H236" s="247">
        <v>365.62</v>
      </c>
      <c r="I236" s="248"/>
      <c r="J236" s="247">
        <f>ROUND(I236*H236,0)</f>
        <v>0</v>
      </c>
      <c r="K236" s="249"/>
      <c r="L236" s="45"/>
      <c r="M236" s="250" t="s">
        <v>1</v>
      </c>
      <c r="N236" s="251" t="s">
        <v>39</v>
      </c>
      <c r="O236" s="92"/>
      <c r="P236" s="252">
        <f>O236*H236</f>
        <v>0</v>
      </c>
      <c r="Q236" s="252">
        <v>0</v>
      </c>
      <c r="R236" s="252">
        <f>Q236*H236</f>
        <v>0</v>
      </c>
      <c r="S236" s="252">
        <v>0</v>
      </c>
      <c r="T236" s="253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54" t="s">
        <v>167</v>
      </c>
      <c r="AT236" s="254" t="s">
        <v>163</v>
      </c>
      <c r="AU236" s="254" t="s">
        <v>83</v>
      </c>
      <c r="AY236" s="18" t="s">
        <v>160</v>
      </c>
      <c r="BE236" s="255">
        <f>IF(N236="základní",J236,0)</f>
        <v>0</v>
      </c>
      <c r="BF236" s="255">
        <f>IF(N236="snížená",J236,0)</f>
        <v>0</v>
      </c>
      <c r="BG236" s="255">
        <f>IF(N236="zákl. přenesená",J236,0)</f>
        <v>0</v>
      </c>
      <c r="BH236" s="255">
        <f>IF(N236="sníž. přenesená",J236,0)</f>
        <v>0</v>
      </c>
      <c r="BI236" s="255">
        <f>IF(N236="nulová",J236,0)</f>
        <v>0</v>
      </c>
      <c r="BJ236" s="18" t="s">
        <v>8</v>
      </c>
      <c r="BK236" s="255">
        <f>ROUND(I236*H236,0)</f>
        <v>0</v>
      </c>
      <c r="BL236" s="18" t="s">
        <v>167</v>
      </c>
      <c r="BM236" s="254" t="s">
        <v>352</v>
      </c>
    </row>
    <row r="237" s="2" customFormat="1" ht="33" customHeight="1">
      <c r="A237" s="39"/>
      <c r="B237" s="40"/>
      <c r="C237" s="243" t="s">
        <v>260</v>
      </c>
      <c r="D237" s="243" t="s">
        <v>163</v>
      </c>
      <c r="E237" s="244" t="s">
        <v>353</v>
      </c>
      <c r="F237" s="245" t="s">
        <v>354</v>
      </c>
      <c r="G237" s="246" t="s">
        <v>335</v>
      </c>
      <c r="H237" s="247">
        <v>365.62</v>
      </c>
      <c r="I237" s="248"/>
      <c r="J237" s="247">
        <f>ROUND(I237*H237,0)</f>
        <v>0</v>
      </c>
      <c r="K237" s="249"/>
      <c r="L237" s="45"/>
      <c r="M237" s="250" t="s">
        <v>1</v>
      </c>
      <c r="N237" s="251" t="s">
        <v>39</v>
      </c>
      <c r="O237" s="92"/>
      <c r="P237" s="252">
        <f>O237*H237</f>
        <v>0</v>
      </c>
      <c r="Q237" s="252">
        <v>0</v>
      </c>
      <c r="R237" s="252">
        <f>Q237*H237</f>
        <v>0</v>
      </c>
      <c r="S237" s="252">
        <v>0</v>
      </c>
      <c r="T237" s="253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54" t="s">
        <v>167</v>
      </c>
      <c r="AT237" s="254" t="s">
        <v>163</v>
      </c>
      <c r="AU237" s="254" t="s">
        <v>83</v>
      </c>
      <c r="AY237" s="18" t="s">
        <v>160</v>
      </c>
      <c r="BE237" s="255">
        <f>IF(N237="základní",J237,0)</f>
        <v>0</v>
      </c>
      <c r="BF237" s="255">
        <f>IF(N237="snížená",J237,0)</f>
        <v>0</v>
      </c>
      <c r="BG237" s="255">
        <f>IF(N237="zákl. přenesená",J237,0)</f>
        <v>0</v>
      </c>
      <c r="BH237" s="255">
        <f>IF(N237="sníž. přenesená",J237,0)</f>
        <v>0</v>
      </c>
      <c r="BI237" s="255">
        <f>IF(N237="nulová",J237,0)</f>
        <v>0</v>
      </c>
      <c r="BJ237" s="18" t="s">
        <v>8</v>
      </c>
      <c r="BK237" s="255">
        <f>ROUND(I237*H237,0)</f>
        <v>0</v>
      </c>
      <c r="BL237" s="18" t="s">
        <v>167</v>
      </c>
      <c r="BM237" s="254" t="s">
        <v>355</v>
      </c>
    </row>
    <row r="238" s="12" customFormat="1" ht="25.92" customHeight="1">
      <c r="A238" s="12"/>
      <c r="B238" s="227"/>
      <c r="C238" s="228"/>
      <c r="D238" s="229" t="s">
        <v>73</v>
      </c>
      <c r="E238" s="230" t="s">
        <v>356</v>
      </c>
      <c r="F238" s="230" t="s">
        <v>357</v>
      </c>
      <c r="G238" s="228"/>
      <c r="H238" s="228"/>
      <c r="I238" s="231"/>
      <c r="J238" s="232">
        <f>BK238</f>
        <v>0</v>
      </c>
      <c r="K238" s="228"/>
      <c r="L238" s="233"/>
      <c r="M238" s="234"/>
      <c r="N238" s="235"/>
      <c r="O238" s="235"/>
      <c r="P238" s="236">
        <f>P239+P241+P244+P251+P254+P261+P279+P285+P299+P302+P308+P315</f>
        <v>0</v>
      </c>
      <c r="Q238" s="235"/>
      <c r="R238" s="236">
        <f>R239+R241+R244+R251+R254+R261+R279+R285+R299+R302+R308+R315</f>
        <v>1.56935</v>
      </c>
      <c r="S238" s="235"/>
      <c r="T238" s="237">
        <f>T239+T241+T244+T251+T254+T261+T279+T285+T299+T302+T308+T315</f>
        <v>37.872091300000001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38" t="s">
        <v>83</v>
      </c>
      <c r="AT238" s="239" t="s">
        <v>73</v>
      </c>
      <c r="AU238" s="239" t="s">
        <v>74</v>
      </c>
      <c r="AY238" s="238" t="s">
        <v>160</v>
      </c>
      <c r="BK238" s="240">
        <f>BK239+BK241+BK244+BK251+BK254+BK261+BK279+BK285+BK299+BK302+BK308+BK315</f>
        <v>0</v>
      </c>
    </row>
    <row r="239" s="12" customFormat="1" ht="22.8" customHeight="1">
      <c r="A239" s="12"/>
      <c r="B239" s="227"/>
      <c r="C239" s="228"/>
      <c r="D239" s="229" t="s">
        <v>73</v>
      </c>
      <c r="E239" s="241" t="s">
        <v>358</v>
      </c>
      <c r="F239" s="241" t="s">
        <v>359</v>
      </c>
      <c r="G239" s="228"/>
      <c r="H239" s="228"/>
      <c r="I239" s="231"/>
      <c r="J239" s="242">
        <f>BK239</f>
        <v>0</v>
      </c>
      <c r="K239" s="228"/>
      <c r="L239" s="233"/>
      <c r="M239" s="234"/>
      <c r="N239" s="235"/>
      <c r="O239" s="235"/>
      <c r="P239" s="236">
        <f>P240</f>
        <v>0</v>
      </c>
      <c r="Q239" s="235"/>
      <c r="R239" s="236">
        <f>R240</f>
        <v>0</v>
      </c>
      <c r="S239" s="235"/>
      <c r="T239" s="237">
        <f>T240</f>
        <v>2.1156299999999999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38" t="s">
        <v>83</v>
      </c>
      <c r="AT239" s="239" t="s">
        <v>73</v>
      </c>
      <c r="AU239" s="239" t="s">
        <v>8</v>
      </c>
      <c r="AY239" s="238" t="s">
        <v>160</v>
      </c>
      <c r="BK239" s="240">
        <f>BK240</f>
        <v>0</v>
      </c>
    </row>
    <row r="240" s="2" customFormat="1" ht="24.15" customHeight="1">
      <c r="A240" s="39"/>
      <c r="B240" s="40"/>
      <c r="C240" s="243" t="s">
        <v>360</v>
      </c>
      <c r="D240" s="243" t="s">
        <v>163</v>
      </c>
      <c r="E240" s="244" t="s">
        <v>361</v>
      </c>
      <c r="F240" s="245" t="s">
        <v>362</v>
      </c>
      <c r="G240" s="246" t="s">
        <v>166</v>
      </c>
      <c r="H240" s="247">
        <v>128.22</v>
      </c>
      <c r="I240" s="248"/>
      <c r="J240" s="247">
        <f>ROUND(I240*H240,0)</f>
        <v>0</v>
      </c>
      <c r="K240" s="249"/>
      <c r="L240" s="45"/>
      <c r="M240" s="250" t="s">
        <v>1</v>
      </c>
      <c r="N240" s="251" t="s">
        <v>39</v>
      </c>
      <c r="O240" s="92"/>
      <c r="P240" s="252">
        <f>O240*H240</f>
        <v>0</v>
      </c>
      <c r="Q240" s="252">
        <v>0</v>
      </c>
      <c r="R240" s="252">
        <f>Q240*H240</f>
        <v>0</v>
      </c>
      <c r="S240" s="252">
        <v>0.016500000000000001</v>
      </c>
      <c r="T240" s="253">
        <f>S240*H240</f>
        <v>2.1156299999999999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54" t="s">
        <v>260</v>
      </c>
      <c r="AT240" s="254" t="s">
        <v>163</v>
      </c>
      <c r="AU240" s="254" t="s">
        <v>83</v>
      </c>
      <c r="AY240" s="18" t="s">
        <v>160</v>
      </c>
      <c r="BE240" s="255">
        <f>IF(N240="základní",J240,0)</f>
        <v>0</v>
      </c>
      <c r="BF240" s="255">
        <f>IF(N240="snížená",J240,0)</f>
        <v>0</v>
      </c>
      <c r="BG240" s="255">
        <f>IF(N240="zákl. přenesená",J240,0)</f>
        <v>0</v>
      </c>
      <c r="BH240" s="255">
        <f>IF(N240="sníž. přenesená",J240,0)</f>
        <v>0</v>
      </c>
      <c r="BI240" s="255">
        <f>IF(N240="nulová",J240,0)</f>
        <v>0</v>
      </c>
      <c r="BJ240" s="18" t="s">
        <v>8</v>
      </c>
      <c r="BK240" s="255">
        <f>ROUND(I240*H240,0)</f>
        <v>0</v>
      </c>
      <c r="BL240" s="18" t="s">
        <v>260</v>
      </c>
      <c r="BM240" s="254" t="s">
        <v>363</v>
      </c>
    </row>
    <row r="241" s="12" customFormat="1" ht="22.8" customHeight="1">
      <c r="A241" s="12"/>
      <c r="B241" s="227"/>
      <c r="C241" s="228"/>
      <c r="D241" s="229" t="s">
        <v>73</v>
      </c>
      <c r="E241" s="241" t="s">
        <v>364</v>
      </c>
      <c r="F241" s="241" t="s">
        <v>365</v>
      </c>
      <c r="G241" s="228"/>
      <c r="H241" s="228"/>
      <c r="I241" s="231"/>
      <c r="J241" s="242">
        <f>BK241</f>
        <v>0</v>
      </c>
      <c r="K241" s="228"/>
      <c r="L241" s="233"/>
      <c r="M241" s="234"/>
      <c r="N241" s="235"/>
      <c r="O241" s="235"/>
      <c r="P241" s="236">
        <f>SUM(P242:P243)</f>
        <v>0</v>
      </c>
      <c r="Q241" s="235"/>
      <c r="R241" s="236">
        <f>SUM(R242:R243)</f>
        <v>0</v>
      </c>
      <c r="S241" s="235"/>
      <c r="T241" s="237">
        <f>SUM(T242:T243)</f>
        <v>2.30796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38" t="s">
        <v>83</v>
      </c>
      <c r="AT241" s="239" t="s">
        <v>73</v>
      </c>
      <c r="AU241" s="239" t="s">
        <v>8</v>
      </c>
      <c r="AY241" s="238" t="s">
        <v>160</v>
      </c>
      <c r="BK241" s="240">
        <f>SUM(BK242:BK243)</f>
        <v>0</v>
      </c>
    </row>
    <row r="242" s="2" customFormat="1" ht="24.15" customHeight="1">
      <c r="A242" s="39"/>
      <c r="B242" s="40"/>
      <c r="C242" s="243" t="s">
        <v>366</v>
      </c>
      <c r="D242" s="243" t="s">
        <v>163</v>
      </c>
      <c r="E242" s="244" t="s">
        <v>367</v>
      </c>
      <c r="F242" s="245" t="s">
        <v>368</v>
      </c>
      <c r="G242" s="246" t="s">
        <v>166</v>
      </c>
      <c r="H242" s="247">
        <v>128.22</v>
      </c>
      <c r="I242" s="248"/>
      <c r="J242" s="247">
        <f>ROUND(I242*H242,0)</f>
        <v>0</v>
      </c>
      <c r="K242" s="249"/>
      <c r="L242" s="45"/>
      <c r="M242" s="250" t="s">
        <v>1</v>
      </c>
      <c r="N242" s="251" t="s">
        <v>39</v>
      </c>
      <c r="O242" s="92"/>
      <c r="P242" s="252">
        <f>O242*H242</f>
        <v>0</v>
      </c>
      <c r="Q242" s="252">
        <v>0</v>
      </c>
      <c r="R242" s="252">
        <f>Q242*H242</f>
        <v>0</v>
      </c>
      <c r="S242" s="252">
        <v>0.017999999999999999</v>
      </c>
      <c r="T242" s="253">
        <f>S242*H242</f>
        <v>2.30796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54" t="s">
        <v>260</v>
      </c>
      <c r="AT242" s="254" t="s">
        <v>163</v>
      </c>
      <c r="AU242" s="254" t="s">
        <v>83</v>
      </c>
      <c r="AY242" s="18" t="s">
        <v>160</v>
      </c>
      <c r="BE242" s="255">
        <f>IF(N242="základní",J242,0)</f>
        <v>0</v>
      </c>
      <c r="BF242" s="255">
        <f>IF(N242="snížená",J242,0)</f>
        <v>0</v>
      </c>
      <c r="BG242" s="255">
        <f>IF(N242="zákl. přenesená",J242,0)</f>
        <v>0</v>
      </c>
      <c r="BH242" s="255">
        <f>IF(N242="sníž. přenesená",J242,0)</f>
        <v>0</v>
      </c>
      <c r="BI242" s="255">
        <f>IF(N242="nulová",J242,0)</f>
        <v>0</v>
      </c>
      <c r="BJ242" s="18" t="s">
        <v>8</v>
      </c>
      <c r="BK242" s="255">
        <f>ROUND(I242*H242,0)</f>
        <v>0</v>
      </c>
      <c r="BL242" s="18" t="s">
        <v>260</v>
      </c>
      <c r="BM242" s="254" t="s">
        <v>369</v>
      </c>
    </row>
    <row r="243" s="14" customFormat="1">
      <c r="A243" s="14"/>
      <c r="B243" s="267"/>
      <c r="C243" s="268"/>
      <c r="D243" s="258" t="s">
        <v>169</v>
      </c>
      <c r="E243" s="269" t="s">
        <v>1</v>
      </c>
      <c r="F243" s="270" t="s">
        <v>370</v>
      </c>
      <c r="G243" s="268"/>
      <c r="H243" s="271">
        <v>128.22</v>
      </c>
      <c r="I243" s="272"/>
      <c r="J243" s="268"/>
      <c r="K243" s="268"/>
      <c r="L243" s="273"/>
      <c r="M243" s="274"/>
      <c r="N243" s="275"/>
      <c r="O243" s="275"/>
      <c r="P243" s="275"/>
      <c r="Q243" s="275"/>
      <c r="R243" s="275"/>
      <c r="S243" s="275"/>
      <c r="T243" s="276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77" t="s">
        <v>169</v>
      </c>
      <c r="AU243" s="277" t="s">
        <v>83</v>
      </c>
      <c r="AV243" s="14" t="s">
        <v>83</v>
      </c>
      <c r="AW243" s="14" t="s">
        <v>31</v>
      </c>
      <c r="AX243" s="14" t="s">
        <v>8</v>
      </c>
      <c r="AY243" s="277" t="s">
        <v>160</v>
      </c>
    </row>
    <row r="244" s="12" customFormat="1" ht="22.8" customHeight="1">
      <c r="A244" s="12"/>
      <c r="B244" s="227"/>
      <c r="C244" s="228"/>
      <c r="D244" s="229" t="s">
        <v>73</v>
      </c>
      <c r="E244" s="241" t="s">
        <v>371</v>
      </c>
      <c r="F244" s="241" t="s">
        <v>372</v>
      </c>
      <c r="G244" s="228"/>
      <c r="H244" s="228"/>
      <c r="I244" s="231"/>
      <c r="J244" s="242">
        <f>BK244</f>
        <v>0</v>
      </c>
      <c r="K244" s="228"/>
      <c r="L244" s="233"/>
      <c r="M244" s="234"/>
      <c r="N244" s="235"/>
      <c r="O244" s="235"/>
      <c r="P244" s="236">
        <f>SUM(P245:P250)</f>
        <v>0</v>
      </c>
      <c r="Q244" s="235"/>
      <c r="R244" s="236">
        <f>SUM(R245:R250)</f>
        <v>0</v>
      </c>
      <c r="S244" s="235"/>
      <c r="T244" s="237">
        <f>SUM(T245:T250)</f>
        <v>0.099659999999999999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38" t="s">
        <v>83</v>
      </c>
      <c r="AT244" s="239" t="s">
        <v>73</v>
      </c>
      <c r="AU244" s="239" t="s">
        <v>8</v>
      </c>
      <c r="AY244" s="238" t="s">
        <v>160</v>
      </c>
      <c r="BK244" s="240">
        <f>SUM(BK245:BK250)</f>
        <v>0</v>
      </c>
    </row>
    <row r="245" s="2" customFormat="1" ht="24.15" customHeight="1">
      <c r="A245" s="39"/>
      <c r="B245" s="40"/>
      <c r="C245" s="243" t="s">
        <v>373</v>
      </c>
      <c r="D245" s="243" t="s">
        <v>163</v>
      </c>
      <c r="E245" s="244" t="s">
        <v>374</v>
      </c>
      <c r="F245" s="245" t="s">
        <v>375</v>
      </c>
      <c r="G245" s="246" t="s">
        <v>376</v>
      </c>
      <c r="H245" s="247">
        <v>1</v>
      </c>
      <c r="I245" s="248"/>
      <c r="J245" s="247">
        <f>ROUND(I245*H245,0)</f>
        <v>0</v>
      </c>
      <c r="K245" s="249"/>
      <c r="L245" s="45"/>
      <c r="M245" s="250" t="s">
        <v>1</v>
      </c>
      <c r="N245" s="251" t="s">
        <v>39</v>
      </c>
      <c r="O245" s="92"/>
      <c r="P245" s="252">
        <f>O245*H245</f>
        <v>0</v>
      </c>
      <c r="Q245" s="252">
        <v>0</v>
      </c>
      <c r="R245" s="252">
        <f>Q245*H245</f>
        <v>0</v>
      </c>
      <c r="S245" s="252">
        <v>0.034200000000000001</v>
      </c>
      <c r="T245" s="253">
        <f>S245*H245</f>
        <v>0.034200000000000001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54" t="s">
        <v>260</v>
      </c>
      <c r="AT245" s="254" t="s">
        <v>163</v>
      </c>
      <c r="AU245" s="254" t="s">
        <v>83</v>
      </c>
      <c r="AY245" s="18" t="s">
        <v>160</v>
      </c>
      <c r="BE245" s="255">
        <f>IF(N245="základní",J245,0)</f>
        <v>0</v>
      </c>
      <c r="BF245" s="255">
        <f>IF(N245="snížená",J245,0)</f>
        <v>0</v>
      </c>
      <c r="BG245" s="255">
        <f>IF(N245="zákl. přenesená",J245,0)</f>
        <v>0</v>
      </c>
      <c r="BH245" s="255">
        <f>IF(N245="sníž. přenesená",J245,0)</f>
        <v>0</v>
      </c>
      <c r="BI245" s="255">
        <f>IF(N245="nulová",J245,0)</f>
        <v>0</v>
      </c>
      <c r="BJ245" s="18" t="s">
        <v>8</v>
      </c>
      <c r="BK245" s="255">
        <f>ROUND(I245*H245,0)</f>
        <v>0</v>
      </c>
      <c r="BL245" s="18" t="s">
        <v>260</v>
      </c>
      <c r="BM245" s="254" t="s">
        <v>377</v>
      </c>
    </row>
    <row r="246" s="2" customFormat="1" ht="33" customHeight="1">
      <c r="A246" s="39"/>
      <c r="B246" s="40"/>
      <c r="C246" s="243" t="s">
        <v>378</v>
      </c>
      <c r="D246" s="243" t="s">
        <v>163</v>
      </c>
      <c r="E246" s="244" t="s">
        <v>379</v>
      </c>
      <c r="F246" s="245" t="s">
        <v>380</v>
      </c>
      <c r="G246" s="246" t="s">
        <v>376</v>
      </c>
      <c r="H246" s="247">
        <v>3</v>
      </c>
      <c r="I246" s="248"/>
      <c r="J246" s="247">
        <f>ROUND(I246*H246,0)</f>
        <v>0</v>
      </c>
      <c r="K246" s="249"/>
      <c r="L246" s="45"/>
      <c r="M246" s="250" t="s">
        <v>1</v>
      </c>
      <c r="N246" s="251" t="s">
        <v>39</v>
      </c>
      <c r="O246" s="92"/>
      <c r="P246" s="252">
        <f>O246*H246</f>
        <v>0</v>
      </c>
      <c r="Q246" s="252">
        <v>0</v>
      </c>
      <c r="R246" s="252">
        <f>Q246*H246</f>
        <v>0</v>
      </c>
      <c r="S246" s="252">
        <v>0.019460000000000002</v>
      </c>
      <c r="T246" s="253">
        <f>S246*H246</f>
        <v>0.058380000000000001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54" t="s">
        <v>260</v>
      </c>
      <c r="AT246" s="254" t="s">
        <v>163</v>
      </c>
      <c r="AU246" s="254" t="s">
        <v>83</v>
      </c>
      <c r="AY246" s="18" t="s">
        <v>160</v>
      </c>
      <c r="BE246" s="255">
        <f>IF(N246="základní",J246,0)</f>
        <v>0</v>
      </c>
      <c r="BF246" s="255">
        <f>IF(N246="snížená",J246,0)</f>
        <v>0</v>
      </c>
      <c r="BG246" s="255">
        <f>IF(N246="zákl. přenesená",J246,0)</f>
        <v>0</v>
      </c>
      <c r="BH246" s="255">
        <f>IF(N246="sníž. přenesená",J246,0)</f>
        <v>0</v>
      </c>
      <c r="BI246" s="255">
        <f>IF(N246="nulová",J246,0)</f>
        <v>0</v>
      </c>
      <c r="BJ246" s="18" t="s">
        <v>8</v>
      </c>
      <c r="BK246" s="255">
        <f>ROUND(I246*H246,0)</f>
        <v>0</v>
      </c>
      <c r="BL246" s="18" t="s">
        <v>260</v>
      </c>
      <c r="BM246" s="254" t="s">
        <v>381</v>
      </c>
    </row>
    <row r="247" s="14" customFormat="1">
      <c r="A247" s="14"/>
      <c r="B247" s="267"/>
      <c r="C247" s="268"/>
      <c r="D247" s="258" t="s">
        <v>169</v>
      </c>
      <c r="E247" s="269" t="s">
        <v>1</v>
      </c>
      <c r="F247" s="270" t="s">
        <v>382</v>
      </c>
      <c r="G247" s="268"/>
      <c r="H247" s="271">
        <v>3</v>
      </c>
      <c r="I247" s="272"/>
      <c r="J247" s="268"/>
      <c r="K247" s="268"/>
      <c r="L247" s="273"/>
      <c r="M247" s="274"/>
      <c r="N247" s="275"/>
      <c r="O247" s="275"/>
      <c r="P247" s="275"/>
      <c r="Q247" s="275"/>
      <c r="R247" s="275"/>
      <c r="S247" s="275"/>
      <c r="T247" s="276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77" t="s">
        <v>169</v>
      </c>
      <c r="AU247" s="277" t="s">
        <v>83</v>
      </c>
      <c r="AV247" s="14" t="s">
        <v>83</v>
      </c>
      <c r="AW247" s="14" t="s">
        <v>31</v>
      </c>
      <c r="AX247" s="14" t="s">
        <v>8</v>
      </c>
      <c r="AY247" s="277" t="s">
        <v>160</v>
      </c>
    </row>
    <row r="248" s="2" customFormat="1" ht="33" customHeight="1">
      <c r="A248" s="39"/>
      <c r="B248" s="40"/>
      <c r="C248" s="243" t="s">
        <v>383</v>
      </c>
      <c r="D248" s="243" t="s">
        <v>163</v>
      </c>
      <c r="E248" s="244" t="s">
        <v>384</v>
      </c>
      <c r="F248" s="245" t="s">
        <v>385</v>
      </c>
      <c r="G248" s="246" t="s">
        <v>376</v>
      </c>
      <c r="H248" s="247">
        <v>3</v>
      </c>
      <c r="I248" s="248"/>
      <c r="J248" s="247">
        <f>ROUND(I248*H248,0)</f>
        <v>0</v>
      </c>
      <c r="K248" s="249"/>
      <c r="L248" s="45"/>
      <c r="M248" s="250" t="s">
        <v>1</v>
      </c>
      <c r="N248" s="251" t="s">
        <v>39</v>
      </c>
      <c r="O248" s="92"/>
      <c r="P248" s="252">
        <f>O248*H248</f>
        <v>0</v>
      </c>
      <c r="Q248" s="252">
        <v>0</v>
      </c>
      <c r="R248" s="252">
        <f>Q248*H248</f>
        <v>0</v>
      </c>
      <c r="S248" s="252">
        <v>0.00085999999999999998</v>
      </c>
      <c r="T248" s="253">
        <f>S248*H248</f>
        <v>0.0025799999999999998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54" t="s">
        <v>260</v>
      </c>
      <c r="AT248" s="254" t="s">
        <v>163</v>
      </c>
      <c r="AU248" s="254" t="s">
        <v>83</v>
      </c>
      <c r="AY248" s="18" t="s">
        <v>160</v>
      </c>
      <c r="BE248" s="255">
        <f>IF(N248="základní",J248,0)</f>
        <v>0</v>
      </c>
      <c r="BF248" s="255">
        <f>IF(N248="snížená",J248,0)</f>
        <v>0</v>
      </c>
      <c r="BG248" s="255">
        <f>IF(N248="zákl. přenesená",J248,0)</f>
        <v>0</v>
      </c>
      <c r="BH248" s="255">
        <f>IF(N248="sníž. přenesená",J248,0)</f>
        <v>0</v>
      </c>
      <c r="BI248" s="255">
        <f>IF(N248="nulová",J248,0)</f>
        <v>0</v>
      </c>
      <c r="BJ248" s="18" t="s">
        <v>8</v>
      </c>
      <c r="BK248" s="255">
        <f>ROUND(I248*H248,0)</f>
        <v>0</v>
      </c>
      <c r="BL248" s="18" t="s">
        <v>260</v>
      </c>
      <c r="BM248" s="254" t="s">
        <v>386</v>
      </c>
    </row>
    <row r="249" s="14" customFormat="1">
      <c r="A249" s="14"/>
      <c r="B249" s="267"/>
      <c r="C249" s="268"/>
      <c r="D249" s="258" t="s">
        <v>169</v>
      </c>
      <c r="E249" s="269" t="s">
        <v>1</v>
      </c>
      <c r="F249" s="270" t="s">
        <v>382</v>
      </c>
      <c r="G249" s="268"/>
      <c r="H249" s="271">
        <v>3</v>
      </c>
      <c r="I249" s="272"/>
      <c r="J249" s="268"/>
      <c r="K249" s="268"/>
      <c r="L249" s="273"/>
      <c r="M249" s="274"/>
      <c r="N249" s="275"/>
      <c r="O249" s="275"/>
      <c r="P249" s="275"/>
      <c r="Q249" s="275"/>
      <c r="R249" s="275"/>
      <c r="S249" s="275"/>
      <c r="T249" s="276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77" t="s">
        <v>169</v>
      </c>
      <c r="AU249" s="277" t="s">
        <v>83</v>
      </c>
      <c r="AV249" s="14" t="s">
        <v>83</v>
      </c>
      <c r="AW249" s="14" t="s">
        <v>31</v>
      </c>
      <c r="AX249" s="14" t="s">
        <v>8</v>
      </c>
      <c r="AY249" s="277" t="s">
        <v>160</v>
      </c>
    </row>
    <row r="250" s="2" customFormat="1" ht="24.15" customHeight="1">
      <c r="A250" s="39"/>
      <c r="B250" s="40"/>
      <c r="C250" s="243" t="s">
        <v>387</v>
      </c>
      <c r="D250" s="243" t="s">
        <v>163</v>
      </c>
      <c r="E250" s="244" t="s">
        <v>388</v>
      </c>
      <c r="F250" s="245" t="s">
        <v>389</v>
      </c>
      <c r="G250" s="246" t="s">
        <v>390</v>
      </c>
      <c r="H250" s="247">
        <v>2</v>
      </c>
      <c r="I250" s="248"/>
      <c r="J250" s="247">
        <f>ROUND(I250*H250,0)</f>
        <v>0</v>
      </c>
      <c r="K250" s="249"/>
      <c r="L250" s="45"/>
      <c r="M250" s="250" t="s">
        <v>1</v>
      </c>
      <c r="N250" s="251" t="s">
        <v>39</v>
      </c>
      <c r="O250" s="92"/>
      <c r="P250" s="252">
        <f>O250*H250</f>
        <v>0</v>
      </c>
      <c r="Q250" s="252">
        <v>0</v>
      </c>
      <c r="R250" s="252">
        <f>Q250*H250</f>
        <v>0</v>
      </c>
      <c r="S250" s="252">
        <v>0.0022499999999999998</v>
      </c>
      <c r="T250" s="253">
        <f>S250*H250</f>
        <v>0.0044999999999999997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54" t="s">
        <v>260</v>
      </c>
      <c r="AT250" s="254" t="s">
        <v>163</v>
      </c>
      <c r="AU250" s="254" t="s">
        <v>83</v>
      </c>
      <c r="AY250" s="18" t="s">
        <v>160</v>
      </c>
      <c r="BE250" s="255">
        <f>IF(N250="základní",J250,0)</f>
        <v>0</v>
      </c>
      <c r="BF250" s="255">
        <f>IF(N250="snížená",J250,0)</f>
        <v>0</v>
      </c>
      <c r="BG250" s="255">
        <f>IF(N250="zákl. přenesená",J250,0)</f>
        <v>0</v>
      </c>
      <c r="BH250" s="255">
        <f>IF(N250="sníž. přenesená",J250,0)</f>
        <v>0</v>
      </c>
      <c r="BI250" s="255">
        <f>IF(N250="nulová",J250,0)</f>
        <v>0</v>
      </c>
      <c r="BJ250" s="18" t="s">
        <v>8</v>
      </c>
      <c r="BK250" s="255">
        <f>ROUND(I250*H250,0)</f>
        <v>0</v>
      </c>
      <c r="BL250" s="18" t="s">
        <v>260</v>
      </c>
      <c r="BM250" s="254" t="s">
        <v>391</v>
      </c>
    </row>
    <row r="251" s="12" customFormat="1" ht="22.8" customHeight="1">
      <c r="A251" s="12"/>
      <c r="B251" s="227"/>
      <c r="C251" s="228"/>
      <c r="D251" s="229" t="s">
        <v>73</v>
      </c>
      <c r="E251" s="241" t="s">
        <v>392</v>
      </c>
      <c r="F251" s="241" t="s">
        <v>393</v>
      </c>
      <c r="G251" s="228"/>
      <c r="H251" s="228"/>
      <c r="I251" s="231"/>
      <c r="J251" s="242">
        <f>BK251</f>
        <v>0</v>
      </c>
      <c r="K251" s="228"/>
      <c r="L251" s="233"/>
      <c r="M251" s="234"/>
      <c r="N251" s="235"/>
      <c r="O251" s="235"/>
      <c r="P251" s="236">
        <f>SUM(P252:P253)</f>
        <v>0</v>
      </c>
      <c r="Q251" s="235"/>
      <c r="R251" s="236">
        <f>SUM(R252:R253)</f>
        <v>0</v>
      </c>
      <c r="S251" s="235"/>
      <c r="T251" s="237">
        <f>SUM(T252:T253)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38" t="s">
        <v>83</v>
      </c>
      <c r="AT251" s="239" t="s">
        <v>73</v>
      </c>
      <c r="AU251" s="239" t="s">
        <v>8</v>
      </c>
      <c r="AY251" s="238" t="s">
        <v>160</v>
      </c>
      <c r="BK251" s="240">
        <f>SUM(BK252:BK253)</f>
        <v>0</v>
      </c>
    </row>
    <row r="252" s="2" customFormat="1" ht="24.15" customHeight="1">
      <c r="A252" s="39"/>
      <c r="B252" s="40"/>
      <c r="C252" s="243" t="s">
        <v>394</v>
      </c>
      <c r="D252" s="243" t="s">
        <v>163</v>
      </c>
      <c r="E252" s="244" t="s">
        <v>395</v>
      </c>
      <c r="F252" s="245" t="s">
        <v>396</v>
      </c>
      <c r="G252" s="246" t="s">
        <v>199</v>
      </c>
      <c r="H252" s="247">
        <v>8</v>
      </c>
      <c r="I252" s="248"/>
      <c r="J252" s="247">
        <f>ROUND(I252*H252,0)</f>
        <v>0</v>
      </c>
      <c r="K252" s="249"/>
      <c r="L252" s="45"/>
      <c r="M252" s="250" t="s">
        <v>1</v>
      </c>
      <c r="N252" s="251" t="s">
        <v>39</v>
      </c>
      <c r="O252" s="92"/>
      <c r="P252" s="252">
        <f>O252*H252</f>
        <v>0</v>
      </c>
      <c r="Q252" s="252">
        <v>0</v>
      </c>
      <c r="R252" s="252">
        <f>Q252*H252</f>
        <v>0</v>
      </c>
      <c r="S252" s="252">
        <v>0</v>
      </c>
      <c r="T252" s="253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54" t="s">
        <v>260</v>
      </c>
      <c r="AT252" s="254" t="s">
        <v>163</v>
      </c>
      <c r="AU252" s="254" t="s">
        <v>83</v>
      </c>
      <c r="AY252" s="18" t="s">
        <v>160</v>
      </c>
      <c r="BE252" s="255">
        <f>IF(N252="základní",J252,0)</f>
        <v>0</v>
      </c>
      <c r="BF252" s="255">
        <f>IF(N252="snížená",J252,0)</f>
        <v>0</v>
      </c>
      <c r="BG252" s="255">
        <f>IF(N252="zákl. přenesená",J252,0)</f>
        <v>0</v>
      </c>
      <c r="BH252" s="255">
        <f>IF(N252="sníž. přenesená",J252,0)</f>
        <v>0</v>
      </c>
      <c r="BI252" s="255">
        <f>IF(N252="nulová",J252,0)</f>
        <v>0</v>
      </c>
      <c r="BJ252" s="18" t="s">
        <v>8</v>
      </c>
      <c r="BK252" s="255">
        <f>ROUND(I252*H252,0)</f>
        <v>0</v>
      </c>
      <c r="BL252" s="18" t="s">
        <v>260</v>
      </c>
      <c r="BM252" s="254" t="s">
        <v>397</v>
      </c>
    </row>
    <row r="253" s="14" customFormat="1">
      <c r="A253" s="14"/>
      <c r="B253" s="267"/>
      <c r="C253" s="268"/>
      <c r="D253" s="258" t="s">
        <v>169</v>
      </c>
      <c r="E253" s="269" t="s">
        <v>1</v>
      </c>
      <c r="F253" s="270" t="s">
        <v>398</v>
      </c>
      <c r="G253" s="268"/>
      <c r="H253" s="271">
        <v>8</v>
      </c>
      <c r="I253" s="272"/>
      <c r="J253" s="268"/>
      <c r="K253" s="268"/>
      <c r="L253" s="273"/>
      <c r="M253" s="274"/>
      <c r="N253" s="275"/>
      <c r="O253" s="275"/>
      <c r="P253" s="275"/>
      <c r="Q253" s="275"/>
      <c r="R253" s="275"/>
      <c r="S253" s="275"/>
      <c r="T253" s="27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77" t="s">
        <v>169</v>
      </c>
      <c r="AU253" s="277" t="s">
        <v>83</v>
      </c>
      <c r="AV253" s="14" t="s">
        <v>83</v>
      </c>
      <c r="AW253" s="14" t="s">
        <v>31</v>
      </c>
      <c r="AX253" s="14" t="s">
        <v>8</v>
      </c>
      <c r="AY253" s="277" t="s">
        <v>160</v>
      </c>
    </row>
    <row r="254" s="12" customFormat="1" ht="22.8" customHeight="1">
      <c r="A254" s="12"/>
      <c r="B254" s="227"/>
      <c r="C254" s="228"/>
      <c r="D254" s="229" t="s">
        <v>73</v>
      </c>
      <c r="E254" s="241" t="s">
        <v>399</v>
      </c>
      <c r="F254" s="241" t="s">
        <v>400</v>
      </c>
      <c r="G254" s="228"/>
      <c r="H254" s="228"/>
      <c r="I254" s="231"/>
      <c r="J254" s="242">
        <f>BK254</f>
        <v>0</v>
      </c>
      <c r="K254" s="228"/>
      <c r="L254" s="233"/>
      <c r="M254" s="234"/>
      <c r="N254" s="235"/>
      <c r="O254" s="235"/>
      <c r="P254" s="236">
        <f>SUM(P255:P260)</f>
        <v>0</v>
      </c>
      <c r="Q254" s="235"/>
      <c r="R254" s="236">
        <f>SUM(R255:R260)</f>
        <v>0.2576</v>
      </c>
      <c r="S254" s="235"/>
      <c r="T254" s="237">
        <f>SUM(T255:T260)</f>
        <v>6.4110000000000005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38" t="s">
        <v>83</v>
      </c>
      <c r="AT254" s="239" t="s">
        <v>73</v>
      </c>
      <c r="AU254" s="239" t="s">
        <v>8</v>
      </c>
      <c r="AY254" s="238" t="s">
        <v>160</v>
      </c>
      <c r="BK254" s="240">
        <f>SUM(BK255:BK260)</f>
        <v>0</v>
      </c>
    </row>
    <row r="255" s="2" customFormat="1" ht="24.15" customHeight="1">
      <c r="A255" s="39"/>
      <c r="B255" s="40"/>
      <c r="C255" s="243" t="s">
        <v>401</v>
      </c>
      <c r="D255" s="243" t="s">
        <v>163</v>
      </c>
      <c r="E255" s="244" t="s">
        <v>402</v>
      </c>
      <c r="F255" s="245" t="s">
        <v>403</v>
      </c>
      <c r="G255" s="246" t="s">
        <v>166</v>
      </c>
      <c r="H255" s="247">
        <v>16</v>
      </c>
      <c r="I255" s="248"/>
      <c r="J255" s="247">
        <f>ROUND(I255*H255,0)</f>
        <v>0</v>
      </c>
      <c r="K255" s="249"/>
      <c r="L255" s="45"/>
      <c r="M255" s="250" t="s">
        <v>1</v>
      </c>
      <c r="N255" s="251" t="s">
        <v>39</v>
      </c>
      <c r="O255" s="92"/>
      <c r="P255" s="252">
        <f>O255*H255</f>
        <v>0</v>
      </c>
      <c r="Q255" s="252">
        <v>0.0161</v>
      </c>
      <c r="R255" s="252">
        <f>Q255*H255</f>
        <v>0.2576</v>
      </c>
      <c r="S255" s="252">
        <v>0</v>
      </c>
      <c r="T255" s="253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54" t="s">
        <v>260</v>
      </c>
      <c r="AT255" s="254" t="s">
        <v>163</v>
      </c>
      <c r="AU255" s="254" t="s">
        <v>83</v>
      </c>
      <c r="AY255" s="18" t="s">
        <v>160</v>
      </c>
      <c r="BE255" s="255">
        <f>IF(N255="základní",J255,0)</f>
        <v>0</v>
      </c>
      <c r="BF255" s="255">
        <f>IF(N255="snížená",J255,0)</f>
        <v>0</v>
      </c>
      <c r="BG255" s="255">
        <f>IF(N255="zákl. přenesená",J255,0)</f>
        <v>0</v>
      </c>
      <c r="BH255" s="255">
        <f>IF(N255="sníž. přenesená",J255,0)</f>
        <v>0</v>
      </c>
      <c r="BI255" s="255">
        <f>IF(N255="nulová",J255,0)</f>
        <v>0</v>
      </c>
      <c r="BJ255" s="18" t="s">
        <v>8</v>
      </c>
      <c r="BK255" s="255">
        <f>ROUND(I255*H255,0)</f>
        <v>0</v>
      </c>
      <c r="BL255" s="18" t="s">
        <v>260</v>
      </c>
      <c r="BM255" s="254" t="s">
        <v>404</v>
      </c>
    </row>
    <row r="256" s="14" customFormat="1">
      <c r="A256" s="14"/>
      <c r="B256" s="267"/>
      <c r="C256" s="268"/>
      <c r="D256" s="258" t="s">
        <v>169</v>
      </c>
      <c r="E256" s="269" t="s">
        <v>1</v>
      </c>
      <c r="F256" s="270" t="s">
        <v>405</v>
      </c>
      <c r="G256" s="268"/>
      <c r="H256" s="271">
        <v>16</v>
      </c>
      <c r="I256" s="272"/>
      <c r="J256" s="268"/>
      <c r="K256" s="268"/>
      <c r="L256" s="273"/>
      <c r="M256" s="274"/>
      <c r="N256" s="275"/>
      <c r="O256" s="275"/>
      <c r="P256" s="275"/>
      <c r="Q256" s="275"/>
      <c r="R256" s="275"/>
      <c r="S256" s="275"/>
      <c r="T256" s="276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77" t="s">
        <v>169</v>
      </c>
      <c r="AU256" s="277" t="s">
        <v>83</v>
      </c>
      <c r="AV256" s="14" t="s">
        <v>83</v>
      </c>
      <c r="AW256" s="14" t="s">
        <v>31</v>
      </c>
      <c r="AX256" s="14" t="s">
        <v>8</v>
      </c>
      <c r="AY256" s="277" t="s">
        <v>160</v>
      </c>
    </row>
    <row r="257" s="2" customFormat="1" ht="16.5" customHeight="1">
      <c r="A257" s="39"/>
      <c r="B257" s="40"/>
      <c r="C257" s="243" t="s">
        <v>406</v>
      </c>
      <c r="D257" s="243" t="s">
        <v>163</v>
      </c>
      <c r="E257" s="244" t="s">
        <v>407</v>
      </c>
      <c r="F257" s="245" t="s">
        <v>408</v>
      </c>
      <c r="G257" s="246" t="s">
        <v>166</v>
      </c>
      <c r="H257" s="247">
        <v>128.22</v>
      </c>
      <c r="I257" s="248"/>
      <c r="J257" s="247">
        <f>ROUND(I257*H257,0)</f>
        <v>0</v>
      </c>
      <c r="K257" s="249"/>
      <c r="L257" s="45"/>
      <c r="M257" s="250" t="s">
        <v>1</v>
      </c>
      <c r="N257" s="251" t="s">
        <v>39</v>
      </c>
      <c r="O257" s="92"/>
      <c r="P257" s="252">
        <f>O257*H257</f>
        <v>0</v>
      </c>
      <c r="Q257" s="252">
        <v>0</v>
      </c>
      <c r="R257" s="252">
        <f>Q257*H257</f>
        <v>0</v>
      </c>
      <c r="S257" s="252">
        <v>0.014999999999999999</v>
      </c>
      <c r="T257" s="253">
        <f>S257*H257</f>
        <v>1.9233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54" t="s">
        <v>260</v>
      </c>
      <c r="AT257" s="254" t="s">
        <v>163</v>
      </c>
      <c r="AU257" s="254" t="s">
        <v>83</v>
      </c>
      <c r="AY257" s="18" t="s">
        <v>160</v>
      </c>
      <c r="BE257" s="255">
        <f>IF(N257="základní",J257,0)</f>
        <v>0</v>
      </c>
      <c r="BF257" s="255">
        <f>IF(N257="snížená",J257,0)</f>
        <v>0</v>
      </c>
      <c r="BG257" s="255">
        <f>IF(N257="zákl. přenesená",J257,0)</f>
        <v>0</v>
      </c>
      <c r="BH257" s="255">
        <f>IF(N257="sníž. přenesená",J257,0)</f>
        <v>0</v>
      </c>
      <c r="BI257" s="255">
        <f>IF(N257="nulová",J257,0)</f>
        <v>0</v>
      </c>
      <c r="BJ257" s="18" t="s">
        <v>8</v>
      </c>
      <c r="BK257" s="255">
        <f>ROUND(I257*H257,0)</f>
        <v>0</v>
      </c>
      <c r="BL257" s="18" t="s">
        <v>260</v>
      </c>
      <c r="BM257" s="254" t="s">
        <v>409</v>
      </c>
    </row>
    <row r="258" s="14" customFormat="1">
      <c r="A258" s="14"/>
      <c r="B258" s="267"/>
      <c r="C258" s="268"/>
      <c r="D258" s="258" t="s">
        <v>169</v>
      </c>
      <c r="E258" s="269" t="s">
        <v>1</v>
      </c>
      <c r="F258" s="270" t="s">
        <v>410</v>
      </c>
      <c r="G258" s="268"/>
      <c r="H258" s="271">
        <v>128.22</v>
      </c>
      <c r="I258" s="272"/>
      <c r="J258" s="268"/>
      <c r="K258" s="268"/>
      <c r="L258" s="273"/>
      <c r="M258" s="274"/>
      <c r="N258" s="275"/>
      <c r="O258" s="275"/>
      <c r="P258" s="275"/>
      <c r="Q258" s="275"/>
      <c r="R258" s="275"/>
      <c r="S258" s="275"/>
      <c r="T258" s="276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77" t="s">
        <v>169</v>
      </c>
      <c r="AU258" s="277" t="s">
        <v>83</v>
      </c>
      <c r="AV258" s="14" t="s">
        <v>83</v>
      </c>
      <c r="AW258" s="14" t="s">
        <v>31</v>
      </c>
      <c r="AX258" s="14" t="s">
        <v>8</v>
      </c>
      <c r="AY258" s="277" t="s">
        <v>160</v>
      </c>
    </row>
    <row r="259" s="2" customFormat="1" ht="24.15" customHeight="1">
      <c r="A259" s="39"/>
      <c r="B259" s="40"/>
      <c r="C259" s="243" t="s">
        <v>411</v>
      </c>
      <c r="D259" s="243" t="s">
        <v>163</v>
      </c>
      <c r="E259" s="244" t="s">
        <v>412</v>
      </c>
      <c r="F259" s="245" t="s">
        <v>413</v>
      </c>
      <c r="G259" s="246" t="s">
        <v>316</v>
      </c>
      <c r="H259" s="247">
        <v>320.55000000000001</v>
      </c>
      <c r="I259" s="248"/>
      <c r="J259" s="247">
        <f>ROUND(I259*H259,0)</f>
        <v>0</v>
      </c>
      <c r="K259" s="249"/>
      <c r="L259" s="45"/>
      <c r="M259" s="250" t="s">
        <v>1</v>
      </c>
      <c r="N259" s="251" t="s">
        <v>39</v>
      </c>
      <c r="O259" s="92"/>
      <c r="P259" s="252">
        <f>O259*H259</f>
        <v>0</v>
      </c>
      <c r="Q259" s="252">
        <v>0</v>
      </c>
      <c r="R259" s="252">
        <f>Q259*H259</f>
        <v>0</v>
      </c>
      <c r="S259" s="252">
        <v>0.014</v>
      </c>
      <c r="T259" s="253">
        <f>S259*H259</f>
        <v>4.4877000000000002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54" t="s">
        <v>260</v>
      </c>
      <c r="AT259" s="254" t="s">
        <v>163</v>
      </c>
      <c r="AU259" s="254" t="s">
        <v>83</v>
      </c>
      <c r="AY259" s="18" t="s">
        <v>160</v>
      </c>
      <c r="BE259" s="255">
        <f>IF(N259="základní",J259,0)</f>
        <v>0</v>
      </c>
      <c r="BF259" s="255">
        <f>IF(N259="snížená",J259,0)</f>
        <v>0</v>
      </c>
      <c r="BG259" s="255">
        <f>IF(N259="zákl. přenesená",J259,0)</f>
        <v>0</v>
      </c>
      <c r="BH259" s="255">
        <f>IF(N259="sníž. přenesená",J259,0)</f>
        <v>0</v>
      </c>
      <c r="BI259" s="255">
        <f>IF(N259="nulová",J259,0)</f>
        <v>0</v>
      </c>
      <c r="BJ259" s="18" t="s">
        <v>8</v>
      </c>
      <c r="BK259" s="255">
        <f>ROUND(I259*H259,0)</f>
        <v>0</v>
      </c>
      <c r="BL259" s="18" t="s">
        <v>260</v>
      </c>
      <c r="BM259" s="254" t="s">
        <v>414</v>
      </c>
    </row>
    <row r="260" s="14" customFormat="1">
      <c r="A260" s="14"/>
      <c r="B260" s="267"/>
      <c r="C260" s="268"/>
      <c r="D260" s="258" t="s">
        <v>169</v>
      </c>
      <c r="E260" s="269" t="s">
        <v>1</v>
      </c>
      <c r="F260" s="270" t="s">
        <v>415</v>
      </c>
      <c r="G260" s="268"/>
      <c r="H260" s="271">
        <v>320.55000000000001</v>
      </c>
      <c r="I260" s="272"/>
      <c r="J260" s="268"/>
      <c r="K260" s="268"/>
      <c r="L260" s="273"/>
      <c r="M260" s="274"/>
      <c r="N260" s="275"/>
      <c r="O260" s="275"/>
      <c r="P260" s="275"/>
      <c r="Q260" s="275"/>
      <c r="R260" s="275"/>
      <c r="S260" s="275"/>
      <c r="T260" s="276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77" t="s">
        <v>169</v>
      </c>
      <c r="AU260" s="277" t="s">
        <v>83</v>
      </c>
      <c r="AV260" s="14" t="s">
        <v>83</v>
      </c>
      <c r="AW260" s="14" t="s">
        <v>31</v>
      </c>
      <c r="AX260" s="14" t="s">
        <v>8</v>
      </c>
      <c r="AY260" s="277" t="s">
        <v>160</v>
      </c>
    </row>
    <row r="261" s="12" customFormat="1" ht="22.8" customHeight="1">
      <c r="A261" s="12"/>
      <c r="B261" s="227"/>
      <c r="C261" s="228"/>
      <c r="D261" s="229" t="s">
        <v>73</v>
      </c>
      <c r="E261" s="241" t="s">
        <v>416</v>
      </c>
      <c r="F261" s="241" t="s">
        <v>417</v>
      </c>
      <c r="G261" s="228"/>
      <c r="H261" s="228"/>
      <c r="I261" s="231"/>
      <c r="J261" s="242">
        <f>BK261</f>
        <v>0</v>
      </c>
      <c r="K261" s="228"/>
      <c r="L261" s="233"/>
      <c r="M261" s="234"/>
      <c r="N261" s="235"/>
      <c r="O261" s="235"/>
      <c r="P261" s="236">
        <f>SUM(P262:P278)</f>
        <v>0</v>
      </c>
      <c r="Q261" s="235"/>
      <c r="R261" s="236">
        <f>SUM(R262:R278)</f>
        <v>1.2637499999999999</v>
      </c>
      <c r="S261" s="235"/>
      <c r="T261" s="237">
        <f>SUM(T262:T278)</f>
        <v>1.854765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38" t="s">
        <v>83</v>
      </c>
      <c r="AT261" s="239" t="s">
        <v>73</v>
      </c>
      <c r="AU261" s="239" t="s">
        <v>8</v>
      </c>
      <c r="AY261" s="238" t="s">
        <v>160</v>
      </c>
      <c r="BK261" s="240">
        <f>SUM(BK262:BK278)</f>
        <v>0</v>
      </c>
    </row>
    <row r="262" s="2" customFormat="1" ht="24.15" customHeight="1">
      <c r="A262" s="39"/>
      <c r="B262" s="40"/>
      <c r="C262" s="243" t="s">
        <v>418</v>
      </c>
      <c r="D262" s="243" t="s">
        <v>163</v>
      </c>
      <c r="E262" s="244" t="s">
        <v>419</v>
      </c>
      <c r="F262" s="245" t="s">
        <v>420</v>
      </c>
      <c r="G262" s="246" t="s">
        <v>166</v>
      </c>
      <c r="H262" s="247">
        <v>49.5</v>
      </c>
      <c r="I262" s="248"/>
      <c r="J262" s="247">
        <f>ROUND(I262*H262,0)</f>
        <v>0</v>
      </c>
      <c r="K262" s="249"/>
      <c r="L262" s="45"/>
      <c r="M262" s="250" t="s">
        <v>1</v>
      </c>
      <c r="N262" s="251" t="s">
        <v>39</v>
      </c>
      <c r="O262" s="92"/>
      <c r="P262" s="252">
        <f>O262*H262</f>
        <v>0</v>
      </c>
      <c r="Q262" s="252">
        <v>0.024760000000000001</v>
      </c>
      <c r="R262" s="252">
        <f>Q262*H262</f>
        <v>1.2256199999999999</v>
      </c>
      <c r="S262" s="252">
        <v>0</v>
      </c>
      <c r="T262" s="253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54" t="s">
        <v>260</v>
      </c>
      <c r="AT262" s="254" t="s">
        <v>163</v>
      </c>
      <c r="AU262" s="254" t="s">
        <v>83</v>
      </c>
      <c r="AY262" s="18" t="s">
        <v>160</v>
      </c>
      <c r="BE262" s="255">
        <f>IF(N262="základní",J262,0)</f>
        <v>0</v>
      </c>
      <c r="BF262" s="255">
        <f>IF(N262="snížená",J262,0)</f>
        <v>0</v>
      </c>
      <c r="BG262" s="255">
        <f>IF(N262="zákl. přenesená",J262,0)</f>
        <v>0</v>
      </c>
      <c r="BH262" s="255">
        <f>IF(N262="sníž. přenesená",J262,0)</f>
        <v>0</v>
      </c>
      <c r="BI262" s="255">
        <f>IF(N262="nulová",J262,0)</f>
        <v>0</v>
      </c>
      <c r="BJ262" s="18" t="s">
        <v>8</v>
      </c>
      <c r="BK262" s="255">
        <f>ROUND(I262*H262,0)</f>
        <v>0</v>
      </c>
      <c r="BL262" s="18" t="s">
        <v>260</v>
      </c>
      <c r="BM262" s="254" t="s">
        <v>421</v>
      </c>
    </row>
    <row r="263" s="13" customFormat="1">
      <c r="A263" s="13"/>
      <c r="B263" s="256"/>
      <c r="C263" s="257"/>
      <c r="D263" s="258" t="s">
        <v>169</v>
      </c>
      <c r="E263" s="259" t="s">
        <v>1</v>
      </c>
      <c r="F263" s="260" t="s">
        <v>422</v>
      </c>
      <c r="G263" s="257"/>
      <c r="H263" s="259" t="s">
        <v>1</v>
      </c>
      <c r="I263" s="261"/>
      <c r="J263" s="257"/>
      <c r="K263" s="257"/>
      <c r="L263" s="262"/>
      <c r="M263" s="263"/>
      <c r="N263" s="264"/>
      <c r="O263" s="264"/>
      <c r="P263" s="264"/>
      <c r="Q263" s="264"/>
      <c r="R263" s="264"/>
      <c r="S263" s="264"/>
      <c r="T263" s="26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6" t="s">
        <v>169</v>
      </c>
      <c r="AU263" s="266" t="s">
        <v>83</v>
      </c>
      <c r="AV263" s="13" t="s">
        <v>8</v>
      </c>
      <c r="AW263" s="13" t="s">
        <v>31</v>
      </c>
      <c r="AX263" s="13" t="s">
        <v>74</v>
      </c>
      <c r="AY263" s="266" t="s">
        <v>160</v>
      </c>
    </row>
    <row r="264" s="14" customFormat="1">
      <c r="A264" s="14"/>
      <c r="B264" s="267"/>
      <c r="C264" s="268"/>
      <c r="D264" s="258" t="s">
        <v>169</v>
      </c>
      <c r="E264" s="269" t="s">
        <v>1</v>
      </c>
      <c r="F264" s="270" t="s">
        <v>423</v>
      </c>
      <c r="G264" s="268"/>
      <c r="H264" s="271">
        <v>22.440000000000001</v>
      </c>
      <c r="I264" s="272"/>
      <c r="J264" s="268"/>
      <c r="K264" s="268"/>
      <c r="L264" s="273"/>
      <c r="M264" s="274"/>
      <c r="N264" s="275"/>
      <c r="O264" s="275"/>
      <c r="P264" s="275"/>
      <c r="Q264" s="275"/>
      <c r="R264" s="275"/>
      <c r="S264" s="275"/>
      <c r="T264" s="27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77" t="s">
        <v>169</v>
      </c>
      <c r="AU264" s="277" t="s">
        <v>83</v>
      </c>
      <c r="AV264" s="14" t="s">
        <v>83</v>
      </c>
      <c r="AW264" s="14" t="s">
        <v>31</v>
      </c>
      <c r="AX264" s="14" t="s">
        <v>74</v>
      </c>
      <c r="AY264" s="277" t="s">
        <v>160</v>
      </c>
    </row>
    <row r="265" s="14" customFormat="1">
      <c r="A265" s="14"/>
      <c r="B265" s="267"/>
      <c r="C265" s="268"/>
      <c r="D265" s="258" t="s">
        <v>169</v>
      </c>
      <c r="E265" s="269" t="s">
        <v>1</v>
      </c>
      <c r="F265" s="270" t="s">
        <v>424</v>
      </c>
      <c r="G265" s="268"/>
      <c r="H265" s="271">
        <v>17.16</v>
      </c>
      <c r="I265" s="272"/>
      <c r="J265" s="268"/>
      <c r="K265" s="268"/>
      <c r="L265" s="273"/>
      <c r="M265" s="274"/>
      <c r="N265" s="275"/>
      <c r="O265" s="275"/>
      <c r="P265" s="275"/>
      <c r="Q265" s="275"/>
      <c r="R265" s="275"/>
      <c r="S265" s="275"/>
      <c r="T265" s="276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77" t="s">
        <v>169</v>
      </c>
      <c r="AU265" s="277" t="s">
        <v>83</v>
      </c>
      <c r="AV265" s="14" t="s">
        <v>83</v>
      </c>
      <c r="AW265" s="14" t="s">
        <v>31</v>
      </c>
      <c r="AX265" s="14" t="s">
        <v>74</v>
      </c>
      <c r="AY265" s="277" t="s">
        <v>160</v>
      </c>
    </row>
    <row r="266" s="14" customFormat="1">
      <c r="A266" s="14"/>
      <c r="B266" s="267"/>
      <c r="C266" s="268"/>
      <c r="D266" s="258" t="s">
        <v>169</v>
      </c>
      <c r="E266" s="269" t="s">
        <v>1</v>
      </c>
      <c r="F266" s="270" t="s">
        <v>425</v>
      </c>
      <c r="G266" s="268"/>
      <c r="H266" s="271">
        <v>9.9000000000000004</v>
      </c>
      <c r="I266" s="272"/>
      <c r="J266" s="268"/>
      <c r="K266" s="268"/>
      <c r="L266" s="273"/>
      <c r="M266" s="274"/>
      <c r="N266" s="275"/>
      <c r="O266" s="275"/>
      <c r="P266" s="275"/>
      <c r="Q266" s="275"/>
      <c r="R266" s="275"/>
      <c r="S266" s="275"/>
      <c r="T266" s="276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77" t="s">
        <v>169</v>
      </c>
      <c r="AU266" s="277" t="s">
        <v>83</v>
      </c>
      <c r="AV266" s="14" t="s">
        <v>83</v>
      </c>
      <c r="AW266" s="14" t="s">
        <v>31</v>
      </c>
      <c r="AX266" s="14" t="s">
        <v>74</v>
      </c>
      <c r="AY266" s="277" t="s">
        <v>160</v>
      </c>
    </row>
    <row r="267" s="16" customFormat="1">
      <c r="A267" s="16"/>
      <c r="B267" s="299"/>
      <c r="C267" s="300"/>
      <c r="D267" s="258" t="s">
        <v>169</v>
      </c>
      <c r="E267" s="301" t="s">
        <v>1</v>
      </c>
      <c r="F267" s="302" t="s">
        <v>189</v>
      </c>
      <c r="G267" s="300"/>
      <c r="H267" s="303">
        <v>49.5</v>
      </c>
      <c r="I267" s="304"/>
      <c r="J267" s="300"/>
      <c r="K267" s="300"/>
      <c r="L267" s="305"/>
      <c r="M267" s="306"/>
      <c r="N267" s="307"/>
      <c r="O267" s="307"/>
      <c r="P267" s="307"/>
      <c r="Q267" s="307"/>
      <c r="R267" s="307"/>
      <c r="S267" s="307"/>
      <c r="T267" s="308"/>
      <c r="U267" s="16"/>
      <c r="V267" s="16"/>
      <c r="W267" s="16"/>
      <c r="X267" s="16"/>
      <c r="Y267" s="16"/>
      <c r="Z267" s="16"/>
      <c r="AA267" s="16"/>
      <c r="AB267" s="16"/>
      <c r="AC267" s="16"/>
      <c r="AD267" s="16"/>
      <c r="AE267" s="16"/>
      <c r="AT267" s="309" t="s">
        <v>169</v>
      </c>
      <c r="AU267" s="309" t="s">
        <v>83</v>
      </c>
      <c r="AV267" s="16" t="s">
        <v>167</v>
      </c>
      <c r="AW267" s="16" t="s">
        <v>31</v>
      </c>
      <c r="AX267" s="16" t="s">
        <v>8</v>
      </c>
      <c r="AY267" s="309" t="s">
        <v>160</v>
      </c>
    </row>
    <row r="268" s="2" customFormat="1" ht="24.15" customHeight="1">
      <c r="A268" s="39"/>
      <c r="B268" s="40"/>
      <c r="C268" s="243" t="s">
        <v>426</v>
      </c>
      <c r="D268" s="243" t="s">
        <v>163</v>
      </c>
      <c r="E268" s="244" t="s">
        <v>427</v>
      </c>
      <c r="F268" s="245" t="s">
        <v>428</v>
      </c>
      <c r="G268" s="246" t="s">
        <v>166</v>
      </c>
      <c r="H268" s="247">
        <v>49.5</v>
      </c>
      <c r="I268" s="248"/>
      <c r="J268" s="247">
        <f>ROUND(I268*H268,0)</f>
        <v>0</v>
      </c>
      <c r="K268" s="249"/>
      <c r="L268" s="45"/>
      <c r="M268" s="250" t="s">
        <v>1</v>
      </c>
      <c r="N268" s="251" t="s">
        <v>39</v>
      </c>
      <c r="O268" s="92"/>
      <c r="P268" s="252">
        <f>O268*H268</f>
        <v>0</v>
      </c>
      <c r="Q268" s="252">
        <v>0</v>
      </c>
      <c r="R268" s="252">
        <f>Q268*H268</f>
        <v>0</v>
      </c>
      <c r="S268" s="252">
        <v>0.03175</v>
      </c>
      <c r="T268" s="253">
        <f>S268*H268</f>
        <v>1.5716250000000001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54" t="s">
        <v>260</v>
      </c>
      <c r="AT268" s="254" t="s">
        <v>163</v>
      </c>
      <c r="AU268" s="254" t="s">
        <v>83</v>
      </c>
      <c r="AY268" s="18" t="s">
        <v>160</v>
      </c>
      <c r="BE268" s="255">
        <f>IF(N268="základní",J268,0)</f>
        <v>0</v>
      </c>
      <c r="BF268" s="255">
        <f>IF(N268="snížená",J268,0)</f>
        <v>0</v>
      </c>
      <c r="BG268" s="255">
        <f>IF(N268="zákl. přenesená",J268,0)</f>
        <v>0</v>
      </c>
      <c r="BH268" s="255">
        <f>IF(N268="sníž. přenesená",J268,0)</f>
        <v>0</v>
      </c>
      <c r="BI268" s="255">
        <f>IF(N268="nulová",J268,0)</f>
        <v>0</v>
      </c>
      <c r="BJ268" s="18" t="s">
        <v>8</v>
      </c>
      <c r="BK268" s="255">
        <f>ROUND(I268*H268,0)</f>
        <v>0</v>
      </c>
      <c r="BL268" s="18" t="s">
        <v>260</v>
      </c>
      <c r="BM268" s="254" t="s">
        <v>429</v>
      </c>
    </row>
    <row r="269" s="13" customFormat="1">
      <c r="A269" s="13"/>
      <c r="B269" s="256"/>
      <c r="C269" s="257"/>
      <c r="D269" s="258" t="s">
        <v>169</v>
      </c>
      <c r="E269" s="259" t="s">
        <v>1</v>
      </c>
      <c r="F269" s="260" t="s">
        <v>422</v>
      </c>
      <c r="G269" s="257"/>
      <c r="H269" s="259" t="s">
        <v>1</v>
      </c>
      <c r="I269" s="261"/>
      <c r="J269" s="257"/>
      <c r="K269" s="257"/>
      <c r="L269" s="262"/>
      <c r="M269" s="263"/>
      <c r="N269" s="264"/>
      <c r="O269" s="264"/>
      <c r="P269" s="264"/>
      <c r="Q269" s="264"/>
      <c r="R269" s="264"/>
      <c r="S269" s="264"/>
      <c r="T269" s="26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66" t="s">
        <v>169</v>
      </c>
      <c r="AU269" s="266" t="s">
        <v>83</v>
      </c>
      <c r="AV269" s="13" t="s">
        <v>8</v>
      </c>
      <c r="AW269" s="13" t="s">
        <v>31</v>
      </c>
      <c r="AX269" s="13" t="s">
        <v>74</v>
      </c>
      <c r="AY269" s="266" t="s">
        <v>160</v>
      </c>
    </row>
    <row r="270" s="14" customFormat="1">
      <c r="A270" s="14"/>
      <c r="B270" s="267"/>
      <c r="C270" s="268"/>
      <c r="D270" s="258" t="s">
        <v>169</v>
      </c>
      <c r="E270" s="269" t="s">
        <v>1</v>
      </c>
      <c r="F270" s="270" t="s">
        <v>423</v>
      </c>
      <c r="G270" s="268"/>
      <c r="H270" s="271">
        <v>22.440000000000001</v>
      </c>
      <c r="I270" s="272"/>
      <c r="J270" s="268"/>
      <c r="K270" s="268"/>
      <c r="L270" s="273"/>
      <c r="M270" s="274"/>
      <c r="N270" s="275"/>
      <c r="O270" s="275"/>
      <c r="P270" s="275"/>
      <c r="Q270" s="275"/>
      <c r="R270" s="275"/>
      <c r="S270" s="275"/>
      <c r="T270" s="276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77" t="s">
        <v>169</v>
      </c>
      <c r="AU270" s="277" t="s">
        <v>83</v>
      </c>
      <c r="AV270" s="14" t="s">
        <v>83</v>
      </c>
      <c r="AW270" s="14" t="s">
        <v>31</v>
      </c>
      <c r="AX270" s="14" t="s">
        <v>74</v>
      </c>
      <c r="AY270" s="277" t="s">
        <v>160</v>
      </c>
    </row>
    <row r="271" s="14" customFormat="1">
      <c r="A271" s="14"/>
      <c r="B271" s="267"/>
      <c r="C271" s="268"/>
      <c r="D271" s="258" t="s">
        <v>169</v>
      </c>
      <c r="E271" s="269" t="s">
        <v>1</v>
      </c>
      <c r="F271" s="270" t="s">
        <v>424</v>
      </c>
      <c r="G271" s="268"/>
      <c r="H271" s="271">
        <v>17.16</v>
      </c>
      <c r="I271" s="272"/>
      <c r="J271" s="268"/>
      <c r="K271" s="268"/>
      <c r="L271" s="273"/>
      <c r="M271" s="274"/>
      <c r="N271" s="275"/>
      <c r="O271" s="275"/>
      <c r="P271" s="275"/>
      <c r="Q271" s="275"/>
      <c r="R271" s="275"/>
      <c r="S271" s="275"/>
      <c r="T271" s="276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77" t="s">
        <v>169</v>
      </c>
      <c r="AU271" s="277" t="s">
        <v>83</v>
      </c>
      <c r="AV271" s="14" t="s">
        <v>83</v>
      </c>
      <c r="AW271" s="14" t="s">
        <v>31</v>
      </c>
      <c r="AX271" s="14" t="s">
        <v>74</v>
      </c>
      <c r="AY271" s="277" t="s">
        <v>160</v>
      </c>
    </row>
    <row r="272" s="14" customFormat="1">
      <c r="A272" s="14"/>
      <c r="B272" s="267"/>
      <c r="C272" s="268"/>
      <c r="D272" s="258" t="s">
        <v>169</v>
      </c>
      <c r="E272" s="269" t="s">
        <v>1</v>
      </c>
      <c r="F272" s="270" t="s">
        <v>425</v>
      </c>
      <c r="G272" s="268"/>
      <c r="H272" s="271">
        <v>9.9000000000000004</v>
      </c>
      <c r="I272" s="272"/>
      <c r="J272" s="268"/>
      <c r="K272" s="268"/>
      <c r="L272" s="273"/>
      <c r="M272" s="274"/>
      <c r="N272" s="275"/>
      <c r="O272" s="275"/>
      <c r="P272" s="275"/>
      <c r="Q272" s="275"/>
      <c r="R272" s="275"/>
      <c r="S272" s="275"/>
      <c r="T272" s="27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77" t="s">
        <v>169</v>
      </c>
      <c r="AU272" s="277" t="s">
        <v>83</v>
      </c>
      <c r="AV272" s="14" t="s">
        <v>83</v>
      </c>
      <c r="AW272" s="14" t="s">
        <v>31</v>
      </c>
      <c r="AX272" s="14" t="s">
        <v>74</v>
      </c>
      <c r="AY272" s="277" t="s">
        <v>160</v>
      </c>
    </row>
    <row r="273" s="16" customFormat="1">
      <c r="A273" s="16"/>
      <c r="B273" s="299"/>
      <c r="C273" s="300"/>
      <c r="D273" s="258" t="s">
        <v>169</v>
      </c>
      <c r="E273" s="301" t="s">
        <v>1</v>
      </c>
      <c r="F273" s="302" t="s">
        <v>189</v>
      </c>
      <c r="G273" s="300"/>
      <c r="H273" s="303">
        <v>49.5</v>
      </c>
      <c r="I273" s="304"/>
      <c r="J273" s="300"/>
      <c r="K273" s="300"/>
      <c r="L273" s="305"/>
      <c r="M273" s="306"/>
      <c r="N273" s="307"/>
      <c r="O273" s="307"/>
      <c r="P273" s="307"/>
      <c r="Q273" s="307"/>
      <c r="R273" s="307"/>
      <c r="S273" s="307"/>
      <c r="T273" s="308"/>
      <c r="U273" s="16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  <c r="AT273" s="309" t="s">
        <v>169</v>
      </c>
      <c r="AU273" s="309" t="s">
        <v>83</v>
      </c>
      <c r="AV273" s="16" t="s">
        <v>167</v>
      </c>
      <c r="AW273" s="16" t="s">
        <v>31</v>
      </c>
      <c r="AX273" s="16" t="s">
        <v>8</v>
      </c>
      <c r="AY273" s="309" t="s">
        <v>160</v>
      </c>
    </row>
    <row r="274" s="2" customFormat="1" ht="21.75" customHeight="1">
      <c r="A274" s="39"/>
      <c r="B274" s="40"/>
      <c r="C274" s="243" t="s">
        <v>430</v>
      </c>
      <c r="D274" s="243" t="s">
        <v>163</v>
      </c>
      <c r="E274" s="244" t="s">
        <v>431</v>
      </c>
      <c r="F274" s="245" t="s">
        <v>432</v>
      </c>
      <c r="G274" s="246" t="s">
        <v>390</v>
      </c>
      <c r="H274" s="247">
        <v>3</v>
      </c>
      <c r="I274" s="248"/>
      <c r="J274" s="247">
        <f>ROUND(I274*H274,0)</f>
        <v>0</v>
      </c>
      <c r="K274" s="249"/>
      <c r="L274" s="45"/>
      <c r="M274" s="250" t="s">
        <v>1</v>
      </c>
      <c r="N274" s="251" t="s">
        <v>39</v>
      </c>
      <c r="O274" s="92"/>
      <c r="P274" s="252">
        <f>O274*H274</f>
        <v>0</v>
      </c>
      <c r="Q274" s="252">
        <v>0.00022000000000000001</v>
      </c>
      <c r="R274" s="252">
        <f>Q274*H274</f>
        <v>0.00066</v>
      </c>
      <c r="S274" s="252">
        <v>0</v>
      </c>
      <c r="T274" s="253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54" t="s">
        <v>260</v>
      </c>
      <c r="AT274" s="254" t="s">
        <v>163</v>
      </c>
      <c r="AU274" s="254" t="s">
        <v>83</v>
      </c>
      <c r="AY274" s="18" t="s">
        <v>160</v>
      </c>
      <c r="BE274" s="255">
        <f>IF(N274="základní",J274,0)</f>
        <v>0</v>
      </c>
      <c r="BF274" s="255">
        <f>IF(N274="snížená",J274,0)</f>
        <v>0</v>
      </c>
      <c r="BG274" s="255">
        <f>IF(N274="zákl. přenesená",J274,0)</f>
        <v>0</v>
      </c>
      <c r="BH274" s="255">
        <f>IF(N274="sníž. přenesená",J274,0)</f>
        <v>0</v>
      </c>
      <c r="BI274" s="255">
        <f>IF(N274="nulová",J274,0)</f>
        <v>0</v>
      </c>
      <c r="BJ274" s="18" t="s">
        <v>8</v>
      </c>
      <c r="BK274" s="255">
        <f>ROUND(I274*H274,0)</f>
        <v>0</v>
      </c>
      <c r="BL274" s="18" t="s">
        <v>260</v>
      </c>
      <c r="BM274" s="254" t="s">
        <v>433</v>
      </c>
    </row>
    <row r="275" s="14" customFormat="1">
      <c r="A275" s="14"/>
      <c r="B275" s="267"/>
      <c r="C275" s="268"/>
      <c r="D275" s="258" t="s">
        <v>169</v>
      </c>
      <c r="E275" s="269" t="s">
        <v>1</v>
      </c>
      <c r="F275" s="270" t="s">
        <v>434</v>
      </c>
      <c r="G275" s="268"/>
      <c r="H275" s="271">
        <v>3</v>
      </c>
      <c r="I275" s="272"/>
      <c r="J275" s="268"/>
      <c r="K275" s="268"/>
      <c r="L275" s="273"/>
      <c r="M275" s="274"/>
      <c r="N275" s="275"/>
      <c r="O275" s="275"/>
      <c r="P275" s="275"/>
      <c r="Q275" s="275"/>
      <c r="R275" s="275"/>
      <c r="S275" s="275"/>
      <c r="T275" s="276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77" t="s">
        <v>169</v>
      </c>
      <c r="AU275" s="277" t="s">
        <v>83</v>
      </c>
      <c r="AV275" s="14" t="s">
        <v>83</v>
      </c>
      <c r="AW275" s="14" t="s">
        <v>31</v>
      </c>
      <c r="AX275" s="14" t="s">
        <v>8</v>
      </c>
      <c r="AY275" s="277" t="s">
        <v>160</v>
      </c>
    </row>
    <row r="276" s="2" customFormat="1" ht="33" customHeight="1">
      <c r="A276" s="39"/>
      <c r="B276" s="40"/>
      <c r="C276" s="278" t="s">
        <v>435</v>
      </c>
      <c r="D276" s="278" t="s">
        <v>173</v>
      </c>
      <c r="E276" s="279" t="s">
        <v>436</v>
      </c>
      <c r="F276" s="280" t="s">
        <v>437</v>
      </c>
      <c r="G276" s="281" t="s">
        <v>390</v>
      </c>
      <c r="H276" s="282">
        <v>3</v>
      </c>
      <c r="I276" s="283"/>
      <c r="J276" s="282">
        <f>ROUND(I276*H276,0)</f>
        <v>0</v>
      </c>
      <c r="K276" s="284"/>
      <c r="L276" s="285"/>
      <c r="M276" s="286" t="s">
        <v>1</v>
      </c>
      <c r="N276" s="287" t="s">
        <v>39</v>
      </c>
      <c r="O276" s="92"/>
      <c r="P276" s="252">
        <f>O276*H276</f>
        <v>0</v>
      </c>
      <c r="Q276" s="252">
        <v>0.012489999999999999</v>
      </c>
      <c r="R276" s="252">
        <f>Q276*H276</f>
        <v>0.037469999999999996</v>
      </c>
      <c r="S276" s="252">
        <v>0</v>
      </c>
      <c r="T276" s="253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54" t="s">
        <v>438</v>
      </c>
      <c r="AT276" s="254" t="s">
        <v>173</v>
      </c>
      <c r="AU276" s="254" t="s">
        <v>83</v>
      </c>
      <c r="AY276" s="18" t="s">
        <v>160</v>
      </c>
      <c r="BE276" s="255">
        <f>IF(N276="základní",J276,0)</f>
        <v>0</v>
      </c>
      <c r="BF276" s="255">
        <f>IF(N276="snížená",J276,0)</f>
        <v>0</v>
      </c>
      <c r="BG276" s="255">
        <f>IF(N276="zákl. přenesená",J276,0)</f>
        <v>0</v>
      </c>
      <c r="BH276" s="255">
        <f>IF(N276="sníž. přenesená",J276,0)</f>
        <v>0</v>
      </c>
      <c r="BI276" s="255">
        <f>IF(N276="nulová",J276,0)</f>
        <v>0</v>
      </c>
      <c r="BJ276" s="18" t="s">
        <v>8</v>
      </c>
      <c r="BK276" s="255">
        <f>ROUND(I276*H276,0)</f>
        <v>0</v>
      </c>
      <c r="BL276" s="18" t="s">
        <v>260</v>
      </c>
      <c r="BM276" s="254" t="s">
        <v>439</v>
      </c>
    </row>
    <row r="277" s="2" customFormat="1" ht="24.15" customHeight="1">
      <c r="A277" s="39"/>
      <c r="B277" s="40"/>
      <c r="C277" s="243" t="s">
        <v>440</v>
      </c>
      <c r="D277" s="243" t="s">
        <v>163</v>
      </c>
      <c r="E277" s="244" t="s">
        <v>441</v>
      </c>
      <c r="F277" s="245" t="s">
        <v>442</v>
      </c>
      <c r="G277" s="246" t="s">
        <v>166</v>
      </c>
      <c r="H277" s="247">
        <v>7.2599999999999998</v>
      </c>
      <c r="I277" s="248"/>
      <c r="J277" s="247">
        <f>ROUND(I277*H277,0)</f>
        <v>0</v>
      </c>
      <c r="K277" s="249"/>
      <c r="L277" s="45"/>
      <c r="M277" s="250" t="s">
        <v>1</v>
      </c>
      <c r="N277" s="251" t="s">
        <v>39</v>
      </c>
      <c r="O277" s="92"/>
      <c r="P277" s="252">
        <f>O277*H277</f>
        <v>0</v>
      </c>
      <c r="Q277" s="252">
        <v>0</v>
      </c>
      <c r="R277" s="252">
        <f>Q277*H277</f>
        <v>0</v>
      </c>
      <c r="S277" s="252">
        <v>0.039</v>
      </c>
      <c r="T277" s="253">
        <f>S277*H277</f>
        <v>0.28314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54" t="s">
        <v>260</v>
      </c>
      <c r="AT277" s="254" t="s">
        <v>163</v>
      </c>
      <c r="AU277" s="254" t="s">
        <v>83</v>
      </c>
      <c r="AY277" s="18" t="s">
        <v>160</v>
      </c>
      <c r="BE277" s="255">
        <f>IF(N277="základní",J277,0)</f>
        <v>0</v>
      </c>
      <c r="BF277" s="255">
        <f>IF(N277="snížená",J277,0)</f>
        <v>0</v>
      </c>
      <c r="BG277" s="255">
        <f>IF(N277="zákl. přenesená",J277,0)</f>
        <v>0</v>
      </c>
      <c r="BH277" s="255">
        <f>IF(N277="sníž. přenesená",J277,0)</f>
        <v>0</v>
      </c>
      <c r="BI277" s="255">
        <f>IF(N277="nulová",J277,0)</f>
        <v>0</v>
      </c>
      <c r="BJ277" s="18" t="s">
        <v>8</v>
      </c>
      <c r="BK277" s="255">
        <f>ROUND(I277*H277,0)</f>
        <v>0</v>
      </c>
      <c r="BL277" s="18" t="s">
        <v>260</v>
      </c>
      <c r="BM277" s="254" t="s">
        <v>443</v>
      </c>
    </row>
    <row r="278" s="14" customFormat="1">
      <c r="A278" s="14"/>
      <c r="B278" s="267"/>
      <c r="C278" s="268"/>
      <c r="D278" s="258" t="s">
        <v>169</v>
      </c>
      <c r="E278" s="269" t="s">
        <v>1</v>
      </c>
      <c r="F278" s="270" t="s">
        <v>444</v>
      </c>
      <c r="G278" s="268"/>
      <c r="H278" s="271">
        <v>7.2599999999999998</v>
      </c>
      <c r="I278" s="272"/>
      <c r="J278" s="268"/>
      <c r="K278" s="268"/>
      <c r="L278" s="273"/>
      <c r="M278" s="274"/>
      <c r="N278" s="275"/>
      <c r="O278" s="275"/>
      <c r="P278" s="275"/>
      <c r="Q278" s="275"/>
      <c r="R278" s="275"/>
      <c r="S278" s="275"/>
      <c r="T278" s="276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77" t="s">
        <v>169</v>
      </c>
      <c r="AU278" s="277" t="s">
        <v>83</v>
      </c>
      <c r="AV278" s="14" t="s">
        <v>83</v>
      </c>
      <c r="AW278" s="14" t="s">
        <v>31</v>
      </c>
      <c r="AX278" s="14" t="s">
        <v>8</v>
      </c>
      <c r="AY278" s="277" t="s">
        <v>160</v>
      </c>
    </row>
    <row r="279" s="12" customFormat="1" ht="22.8" customHeight="1">
      <c r="A279" s="12"/>
      <c r="B279" s="227"/>
      <c r="C279" s="228"/>
      <c r="D279" s="229" t="s">
        <v>73</v>
      </c>
      <c r="E279" s="241" t="s">
        <v>445</v>
      </c>
      <c r="F279" s="241" t="s">
        <v>446</v>
      </c>
      <c r="G279" s="228"/>
      <c r="H279" s="228"/>
      <c r="I279" s="231"/>
      <c r="J279" s="242">
        <f>BK279</f>
        <v>0</v>
      </c>
      <c r="K279" s="228"/>
      <c r="L279" s="233"/>
      <c r="M279" s="234"/>
      <c r="N279" s="235"/>
      <c r="O279" s="235"/>
      <c r="P279" s="236">
        <f>SUM(P280:P284)</f>
        <v>0</v>
      </c>
      <c r="Q279" s="235"/>
      <c r="R279" s="236">
        <f>SUM(R280:R284)</f>
        <v>0</v>
      </c>
      <c r="S279" s="235"/>
      <c r="T279" s="237">
        <f>SUM(T280:T284)</f>
        <v>0.1234025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38" t="s">
        <v>83</v>
      </c>
      <c r="AT279" s="239" t="s">
        <v>73</v>
      </c>
      <c r="AU279" s="239" t="s">
        <v>8</v>
      </c>
      <c r="AY279" s="238" t="s">
        <v>160</v>
      </c>
      <c r="BK279" s="240">
        <f>SUM(BK280:BK284)</f>
        <v>0</v>
      </c>
    </row>
    <row r="280" s="2" customFormat="1" ht="24.15" customHeight="1">
      <c r="A280" s="39"/>
      <c r="B280" s="40"/>
      <c r="C280" s="243" t="s">
        <v>7</v>
      </c>
      <c r="D280" s="243" t="s">
        <v>163</v>
      </c>
      <c r="E280" s="244" t="s">
        <v>447</v>
      </c>
      <c r="F280" s="245" t="s">
        <v>448</v>
      </c>
      <c r="G280" s="246" t="s">
        <v>316</v>
      </c>
      <c r="H280" s="247">
        <v>30.25</v>
      </c>
      <c r="I280" s="248"/>
      <c r="J280" s="247">
        <f>ROUND(I280*H280,0)</f>
        <v>0</v>
      </c>
      <c r="K280" s="249"/>
      <c r="L280" s="45"/>
      <c r="M280" s="250" t="s">
        <v>1</v>
      </c>
      <c r="N280" s="251" t="s">
        <v>39</v>
      </c>
      <c r="O280" s="92"/>
      <c r="P280" s="252">
        <f>O280*H280</f>
        <v>0</v>
      </c>
      <c r="Q280" s="252">
        <v>0</v>
      </c>
      <c r="R280" s="252">
        <f>Q280*H280</f>
        <v>0</v>
      </c>
      <c r="S280" s="252">
        <v>0.00191</v>
      </c>
      <c r="T280" s="253">
        <f>S280*H280</f>
        <v>0.057777500000000002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54" t="s">
        <v>260</v>
      </c>
      <c r="AT280" s="254" t="s">
        <v>163</v>
      </c>
      <c r="AU280" s="254" t="s">
        <v>83</v>
      </c>
      <c r="AY280" s="18" t="s">
        <v>160</v>
      </c>
      <c r="BE280" s="255">
        <f>IF(N280="základní",J280,0)</f>
        <v>0</v>
      </c>
      <c r="BF280" s="255">
        <f>IF(N280="snížená",J280,0)</f>
        <v>0</v>
      </c>
      <c r="BG280" s="255">
        <f>IF(N280="zákl. přenesená",J280,0)</f>
        <v>0</v>
      </c>
      <c r="BH280" s="255">
        <f>IF(N280="sníž. přenesená",J280,0)</f>
        <v>0</v>
      </c>
      <c r="BI280" s="255">
        <f>IF(N280="nulová",J280,0)</f>
        <v>0</v>
      </c>
      <c r="BJ280" s="18" t="s">
        <v>8</v>
      </c>
      <c r="BK280" s="255">
        <f>ROUND(I280*H280,0)</f>
        <v>0</v>
      </c>
      <c r="BL280" s="18" t="s">
        <v>260</v>
      </c>
      <c r="BM280" s="254" t="s">
        <v>449</v>
      </c>
    </row>
    <row r="281" s="14" customFormat="1">
      <c r="A281" s="14"/>
      <c r="B281" s="267"/>
      <c r="C281" s="268"/>
      <c r="D281" s="258" t="s">
        <v>169</v>
      </c>
      <c r="E281" s="269" t="s">
        <v>1</v>
      </c>
      <c r="F281" s="270" t="s">
        <v>450</v>
      </c>
      <c r="G281" s="268"/>
      <c r="H281" s="271">
        <v>30.25</v>
      </c>
      <c r="I281" s="272"/>
      <c r="J281" s="268"/>
      <c r="K281" s="268"/>
      <c r="L281" s="273"/>
      <c r="M281" s="274"/>
      <c r="N281" s="275"/>
      <c r="O281" s="275"/>
      <c r="P281" s="275"/>
      <c r="Q281" s="275"/>
      <c r="R281" s="275"/>
      <c r="S281" s="275"/>
      <c r="T281" s="276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77" t="s">
        <v>169</v>
      </c>
      <c r="AU281" s="277" t="s">
        <v>83</v>
      </c>
      <c r="AV281" s="14" t="s">
        <v>83</v>
      </c>
      <c r="AW281" s="14" t="s">
        <v>31</v>
      </c>
      <c r="AX281" s="14" t="s">
        <v>74</v>
      </c>
      <c r="AY281" s="277" t="s">
        <v>160</v>
      </c>
    </row>
    <row r="282" s="16" customFormat="1">
      <c r="A282" s="16"/>
      <c r="B282" s="299"/>
      <c r="C282" s="300"/>
      <c r="D282" s="258" t="s">
        <v>169</v>
      </c>
      <c r="E282" s="301" t="s">
        <v>1</v>
      </c>
      <c r="F282" s="302" t="s">
        <v>189</v>
      </c>
      <c r="G282" s="300"/>
      <c r="H282" s="303">
        <v>30.25</v>
      </c>
      <c r="I282" s="304"/>
      <c r="J282" s="300"/>
      <c r="K282" s="300"/>
      <c r="L282" s="305"/>
      <c r="M282" s="306"/>
      <c r="N282" s="307"/>
      <c r="O282" s="307"/>
      <c r="P282" s="307"/>
      <c r="Q282" s="307"/>
      <c r="R282" s="307"/>
      <c r="S282" s="307"/>
      <c r="T282" s="308"/>
      <c r="U282" s="16"/>
      <c r="V282" s="16"/>
      <c r="W282" s="16"/>
      <c r="X282" s="16"/>
      <c r="Y282" s="16"/>
      <c r="Z282" s="16"/>
      <c r="AA282" s="16"/>
      <c r="AB282" s="16"/>
      <c r="AC282" s="16"/>
      <c r="AD282" s="16"/>
      <c r="AE282" s="16"/>
      <c r="AT282" s="309" t="s">
        <v>169</v>
      </c>
      <c r="AU282" s="309" t="s">
        <v>83</v>
      </c>
      <c r="AV282" s="16" t="s">
        <v>167</v>
      </c>
      <c r="AW282" s="16" t="s">
        <v>31</v>
      </c>
      <c r="AX282" s="16" t="s">
        <v>8</v>
      </c>
      <c r="AY282" s="309" t="s">
        <v>160</v>
      </c>
    </row>
    <row r="283" s="2" customFormat="1" ht="16.5" customHeight="1">
      <c r="A283" s="39"/>
      <c r="B283" s="40"/>
      <c r="C283" s="243" t="s">
        <v>451</v>
      </c>
      <c r="D283" s="243" t="s">
        <v>163</v>
      </c>
      <c r="E283" s="244" t="s">
        <v>452</v>
      </c>
      <c r="F283" s="245" t="s">
        <v>453</v>
      </c>
      <c r="G283" s="246" t="s">
        <v>316</v>
      </c>
      <c r="H283" s="247">
        <v>37.5</v>
      </c>
      <c r="I283" s="248"/>
      <c r="J283" s="247">
        <f>ROUND(I283*H283,0)</f>
        <v>0</v>
      </c>
      <c r="K283" s="249"/>
      <c r="L283" s="45"/>
      <c r="M283" s="250" t="s">
        <v>1</v>
      </c>
      <c r="N283" s="251" t="s">
        <v>39</v>
      </c>
      <c r="O283" s="92"/>
      <c r="P283" s="252">
        <f>O283*H283</f>
        <v>0</v>
      </c>
      <c r="Q283" s="252">
        <v>0</v>
      </c>
      <c r="R283" s="252">
        <f>Q283*H283</f>
        <v>0</v>
      </c>
      <c r="S283" s="252">
        <v>0.00175</v>
      </c>
      <c r="T283" s="253">
        <f>S283*H283</f>
        <v>0.065625000000000003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54" t="s">
        <v>260</v>
      </c>
      <c r="AT283" s="254" t="s">
        <v>163</v>
      </c>
      <c r="AU283" s="254" t="s">
        <v>83</v>
      </c>
      <c r="AY283" s="18" t="s">
        <v>160</v>
      </c>
      <c r="BE283" s="255">
        <f>IF(N283="základní",J283,0)</f>
        <v>0</v>
      </c>
      <c r="BF283" s="255">
        <f>IF(N283="snížená",J283,0)</f>
        <v>0</v>
      </c>
      <c r="BG283" s="255">
        <f>IF(N283="zákl. přenesená",J283,0)</f>
        <v>0</v>
      </c>
      <c r="BH283" s="255">
        <f>IF(N283="sníž. přenesená",J283,0)</f>
        <v>0</v>
      </c>
      <c r="BI283" s="255">
        <f>IF(N283="nulová",J283,0)</f>
        <v>0</v>
      </c>
      <c r="BJ283" s="18" t="s">
        <v>8</v>
      </c>
      <c r="BK283" s="255">
        <f>ROUND(I283*H283,0)</f>
        <v>0</v>
      </c>
      <c r="BL283" s="18" t="s">
        <v>260</v>
      </c>
      <c r="BM283" s="254" t="s">
        <v>454</v>
      </c>
    </row>
    <row r="284" s="14" customFormat="1">
      <c r="A284" s="14"/>
      <c r="B284" s="267"/>
      <c r="C284" s="268"/>
      <c r="D284" s="258" t="s">
        <v>169</v>
      </c>
      <c r="E284" s="269" t="s">
        <v>1</v>
      </c>
      <c r="F284" s="270" t="s">
        <v>455</v>
      </c>
      <c r="G284" s="268"/>
      <c r="H284" s="271">
        <v>37.5</v>
      </c>
      <c r="I284" s="272"/>
      <c r="J284" s="268"/>
      <c r="K284" s="268"/>
      <c r="L284" s="273"/>
      <c r="M284" s="274"/>
      <c r="N284" s="275"/>
      <c r="O284" s="275"/>
      <c r="P284" s="275"/>
      <c r="Q284" s="275"/>
      <c r="R284" s="275"/>
      <c r="S284" s="275"/>
      <c r="T284" s="276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77" t="s">
        <v>169</v>
      </c>
      <c r="AU284" s="277" t="s">
        <v>83</v>
      </c>
      <c r="AV284" s="14" t="s">
        <v>83</v>
      </c>
      <c r="AW284" s="14" t="s">
        <v>31</v>
      </c>
      <c r="AX284" s="14" t="s">
        <v>8</v>
      </c>
      <c r="AY284" s="277" t="s">
        <v>160</v>
      </c>
    </row>
    <row r="285" s="12" customFormat="1" ht="22.8" customHeight="1">
      <c r="A285" s="12"/>
      <c r="B285" s="227"/>
      <c r="C285" s="228"/>
      <c r="D285" s="229" t="s">
        <v>73</v>
      </c>
      <c r="E285" s="241" t="s">
        <v>456</v>
      </c>
      <c r="F285" s="241" t="s">
        <v>457</v>
      </c>
      <c r="G285" s="228"/>
      <c r="H285" s="228"/>
      <c r="I285" s="231"/>
      <c r="J285" s="242">
        <f>BK285</f>
        <v>0</v>
      </c>
      <c r="K285" s="228"/>
      <c r="L285" s="233"/>
      <c r="M285" s="234"/>
      <c r="N285" s="235"/>
      <c r="O285" s="235"/>
      <c r="P285" s="236">
        <f>SUM(P286:P298)</f>
        <v>0</v>
      </c>
      <c r="Q285" s="235"/>
      <c r="R285" s="236">
        <f>SUM(R286:R298)</f>
        <v>0.048000000000000001</v>
      </c>
      <c r="S285" s="235"/>
      <c r="T285" s="237">
        <f>SUM(T286:T298)</f>
        <v>1.7470930000000002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38" t="s">
        <v>83</v>
      </c>
      <c r="AT285" s="239" t="s">
        <v>73</v>
      </c>
      <c r="AU285" s="239" t="s">
        <v>8</v>
      </c>
      <c r="AY285" s="238" t="s">
        <v>160</v>
      </c>
      <c r="BK285" s="240">
        <f>SUM(BK286:BK298)</f>
        <v>0</v>
      </c>
    </row>
    <row r="286" s="2" customFormat="1" ht="24.15" customHeight="1">
      <c r="A286" s="39"/>
      <c r="B286" s="40"/>
      <c r="C286" s="243" t="s">
        <v>458</v>
      </c>
      <c r="D286" s="243" t="s">
        <v>163</v>
      </c>
      <c r="E286" s="244" t="s">
        <v>459</v>
      </c>
      <c r="F286" s="245" t="s">
        <v>460</v>
      </c>
      <c r="G286" s="246" t="s">
        <v>166</v>
      </c>
      <c r="H286" s="247">
        <v>29.620000000000001</v>
      </c>
      <c r="I286" s="248"/>
      <c r="J286" s="247">
        <f>ROUND(I286*H286,0)</f>
        <v>0</v>
      </c>
      <c r="K286" s="249"/>
      <c r="L286" s="45"/>
      <c r="M286" s="250" t="s">
        <v>1</v>
      </c>
      <c r="N286" s="251" t="s">
        <v>39</v>
      </c>
      <c r="O286" s="92"/>
      <c r="P286" s="252">
        <f>O286*H286</f>
        <v>0</v>
      </c>
      <c r="Q286" s="252">
        <v>0</v>
      </c>
      <c r="R286" s="252">
        <f>Q286*H286</f>
        <v>0</v>
      </c>
      <c r="S286" s="252">
        <v>0.024649999999999998</v>
      </c>
      <c r="T286" s="253">
        <f>S286*H286</f>
        <v>0.73013299999999992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54" t="s">
        <v>260</v>
      </c>
      <c r="AT286" s="254" t="s">
        <v>163</v>
      </c>
      <c r="AU286" s="254" t="s">
        <v>83</v>
      </c>
      <c r="AY286" s="18" t="s">
        <v>160</v>
      </c>
      <c r="BE286" s="255">
        <f>IF(N286="základní",J286,0)</f>
        <v>0</v>
      </c>
      <c r="BF286" s="255">
        <f>IF(N286="snížená",J286,0)</f>
        <v>0</v>
      </c>
      <c r="BG286" s="255">
        <f>IF(N286="zákl. přenesená",J286,0)</f>
        <v>0</v>
      </c>
      <c r="BH286" s="255">
        <f>IF(N286="sníž. přenesená",J286,0)</f>
        <v>0</v>
      </c>
      <c r="BI286" s="255">
        <f>IF(N286="nulová",J286,0)</f>
        <v>0</v>
      </c>
      <c r="BJ286" s="18" t="s">
        <v>8</v>
      </c>
      <c r="BK286" s="255">
        <f>ROUND(I286*H286,0)</f>
        <v>0</v>
      </c>
      <c r="BL286" s="18" t="s">
        <v>260</v>
      </c>
      <c r="BM286" s="254" t="s">
        <v>461</v>
      </c>
    </row>
    <row r="287" s="14" customFormat="1">
      <c r="A287" s="14"/>
      <c r="B287" s="267"/>
      <c r="C287" s="268"/>
      <c r="D287" s="258" t="s">
        <v>169</v>
      </c>
      <c r="E287" s="269" t="s">
        <v>1</v>
      </c>
      <c r="F287" s="270" t="s">
        <v>462</v>
      </c>
      <c r="G287" s="268"/>
      <c r="H287" s="271">
        <v>29.620000000000001</v>
      </c>
      <c r="I287" s="272"/>
      <c r="J287" s="268"/>
      <c r="K287" s="268"/>
      <c r="L287" s="273"/>
      <c r="M287" s="274"/>
      <c r="N287" s="275"/>
      <c r="O287" s="275"/>
      <c r="P287" s="275"/>
      <c r="Q287" s="275"/>
      <c r="R287" s="275"/>
      <c r="S287" s="275"/>
      <c r="T287" s="276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77" t="s">
        <v>169</v>
      </c>
      <c r="AU287" s="277" t="s">
        <v>83</v>
      </c>
      <c r="AV287" s="14" t="s">
        <v>83</v>
      </c>
      <c r="AW287" s="14" t="s">
        <v>31</v>
      </c>
      <c r="AX287" s="14" t="s">
        <v>8</v>
      </c>
      <c r="AY287" s="277" t="s">
        <v>160</v>
      </c>
    </row>
    <row r="288" s="2" customFormat="1" ht="24.15" customHeight="1">
      <c r="A288" s="39"/>
      <c r="B288" s="40"/>
      <c r="C288" s="243" t="s">
        <v>463</v>
      </c>
      <c r="D288" s="243" t="s">
        <v>163</v>
      </c>
      <c r="E288" s="244" t="s">
        <v>464</v>
      </c>
      <c r="F288" s="245" t="s">
        <v>465</v>
      </c>
      <c r="G288" s="246" t="s">
        <v>166</v>
      </c>
      <c r="H288" s="247">
        <v>29.620000000000001</v>
      </c>
      <c r="I288" s="248"/>
      <c r="J288" s="247">
        <f>ROUND(I288*H288,0)</f>
        <v>0</v>
      </c>
      <c r="K288" s="249"/>
      <c r="L288" s="45"/>
      <c r="M288" s="250" t="s">
        <v>1</v>
      </c>
      <c r="N288" s="251" t="s">
        <v>39</v>
      </c>
      <c r="O288" s="92"/>
      <c r="P288" s="252">
        <f>O288*H288</f>
        <v>0</v>
      </c>
      <c r="Q288" s="252">
        <v>0</v>
      </c>
      <c r="R288" s="252">
        <f>Q288*H288</f>
        <v>0</v>
      </c>
      <c r="S288" s="252">
        <v>0.0080000000000000002</v>
      </c>
      <c r="T288" s="253">
        <f>S288*H288</f>
        <v>0.23696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54" t="s">
        <v>260</v>
      </c>
      <c r="AT288" s="254" t="s">
        <v>163</v>
      </c>
      <c r="AU288" s="254" t="s">
        <v>83</v>
      </c>
      <c r="AY288" s="18" t="s">
        <v>160</v>
      </c>
      <c r="BE288" s="255">
        <f>IF(N288="základní",J288,0)</f>
        <v>0</v>
      </c>
      <c r="BF288" s="255">
        <f>IF(N288="snížená",J288,0)</f>
        <v>0</v>
      </c>
      <c r="BG288" s="255">
        <f>IF(N288="zákl. přenesená",J288,0)</f>
        <v>0</v>
      </c>
      <c r="BH288" s="255">
        <f>IF(N288="sníž. přenesená",J288,0)</f>
        <v>0</v>
      </c>
      <c r="BI288" s="255">
        <f>IF(N288="nulová",J288,0)</f>
        <v>0</v>
      </c>
      <c r="BJ288" s="18" t="s">
        <v>8</v>
      </c>
      <c r="BK288" s="255">
        <f>ROUND(I288*H288,0)</f>
        <v>0</v>
      </c>
      <c r="BL288" s="18" t="s">
        <v>260</v>
      </c>
      <c r="BM288" s="254" t="s">
        <v>466</v>
      </c>
    </row>
    <row r="289" s="2" customFormat="1" ht="24.15" customHeight="1">
      <c r="A289" s="39"/>
      <c r="B289" s="40"/>
      <c r="C289" s="243" t="s">
        <v>467</v>
      </c>
      <c r="D289" s="243" t="s">
        <v>163</v>
      </c>
      <c r="E289" s="244" t="s">
        <v>468</v>
      </c>
      <c r="F289" s="245" t="s">
        <v>469</v>
      </c>
      <c r="G289" s="246" t="s">
        <v>390</v>
      </c>
      <c r="H289" s="247">
        <v>3</v>
      </c>
      <c r="I289" s="248"/>
      <c r="J289" s="247">
        <f>ROUND(I289*H289,0)</f>
        <v>0</v>
      </c>
      <c r="K289" s="249"/>
      <c r="L289" s="45"/>
      <c r="M289" s="250" t="s">
        <v>1</v>
      </c>
      <c r="N289" s="251" t="s">
        <v>39</v>
      </c>
      <c r="O289" s="92"/>
      <c r="P289" s="252">
        <f>O289*H289</f>
        <v>0</v>
      </c>
      <c r="Q289" s="252">
        <v>0</v>
      </c>
      <c r="R289" s="252">
        <f>Q289*H289</f>
        <v>0</v>
      </c>
      <c r="S289" s="252">
        <v>0</v>
      </c>
      <c r="T289" s="253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54" t="s">
        <v>260</v>
      </c>
      <c r="AT289" s="254" t="s">
        <v>163</v>
      </c>
      <c r="AU289" s="254" t="s">
        <v>83</v>
      </c>
      <c r="AY289" s="18" t="s">
        <v>160</v>
      </c>
      <c r="BE289" s="255">
        <f>IF(N289="základní",J289,0)</f>
        <v>0</v>
      </c>
      <c r="BF289" s="255">
        <f>IF(N289="snížená",J289,0)</f>
        <v>0</v>
      </c>
      <c r="BG289" s="255">
        <f>IF(N289="zákl. přenesená",J289,0)</f>
        <v>0</v>
      </c>
      <c r="BH289" s="255">
        <f>IF(N289="sníž. přenesená",J289,0)</f>
        <v>0</v>
      </c>
      <c r="BI289" s="255">
        <f>IF(N289="nulová",J289,0)</f>
        <v>0</v>
      </c>
      <c r="BJ289" s="18" t="s">
        <v>8</v>
      </c>
      <c r="BK289" s="255">
        <f>ROUND(I289*H289,0)</f>
        <v>0</v>
      </c>
      <c r="BL289" s="18" t="s">
        <v>260</v>
      </c>
      <c r="BM289" s="254" t="s">
        <v>470</v>
      </c>
    </row>
    <row r="290" s="14" customFormat="1">
      <c r="A290" s="14"/>
      <c r="B290" s="267"/>
      <c r="C290" s="268"/>
      <c r="D290" s="258" t="s">
        <v>169</v>
      </c>
      <c r="E290" s="269" t="s">
        <v>1</v>
      </c>
      <c r="F290" s="270" t="s">
        <v>471</v>
      </c>
      <c r="G290" s="268"/>
      <c r="H290" s="271">
        <v>3</v>
      </c>
      <c r="I290" s="272"/>
      <c r="J290" s="268"/>
      <c r="K290" s="268"/>
      <c r="L290" s="273"/>
      <c r="M290" s="274"/>
      <c r="N290" s="275"/>
      <c r="O290" s="275"/>
      <c r="P290" s="275"/>
      <c r="Q290" s="275"/>
      <c r="R290" s="275"/>
      <c r="S290" s="275"/>
      <c r="T290" s="276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77" t="s">
        <v>169</v>
      </c>
      <c r="AU290" s="277" t="s">
        <v>83</v>
      </c>
      <c r="AV290" s="14" t="s">
        <v>83</v>
      </c>
      <c r="AW290" s="14" t="s">
        <v>31</v>
      </c>
      <c r="AX290" s="14" t="s">
        <v>8</v>
      </c>
      <c r="AY290" s="277" t="s">
        <v>160</v>
      </c>
    </row>
    <row r="291" s="2" customFormat="1" ht="24.15" customHeight="1">
      <c r="A291" s="39"/>
      <c r="B291" s="40"/>
      <c r="C291" s="278" t="s">
        <v>472</v>
      </c>
      <c r="D291" s="278" t="s">
        <v>173</v>
      </c>
      <c r="E291" s="279" t="s">
        <v>473</v>
      </c>
      <c r="F291" s="280" t="s">
        <v>474</v>
      </c>
      <c r="G291" s="281" t="s">
        <v>390</v>
      </c>
      <c r="H291" s="282">
        <v>3</v>
      </c>
      <c r="I291" s="283"/>
      <c r="J291" s="282">
        <f>ROUND(I291*H291,0)</f>
        <v>0</v>
      </c>
      <c r="K291" s="284"/>
      <c r="L291" s="285"/>
      <c r="M291" s="286" t="s">
        <v>1</v>
      </c>
      <c r="N291" s="287" t="s">
        <v>39</v>
      </c>
      <c r="O291" s="92"/>
      <c r="P291" s="252">
        <f>O291*H291</f>
        <v>0</v>
      </c>
      <c r="Q291" s="252">
        <v>0.016</v>
      </c>
      <c r="R291" s="252">
        <f>Q291*H291</f>
        <v>0.048000000000000001</v>
      </c>
      <c r="S291" s="252">
        <v>0</v>
      </c>
      <c r="T291" s="253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54" t="s">
        <v>438</v>
      </c>
      <c r="AT291" s="254" t="s">
        <v>173</v>
      </c>
      <c r="AU291" s="254" t="s">
        <v>83</v>
      </c>
      <c r="AY291" s="18" t="s">
        <v>160</v>
      </c>
      <c r="BE291" s="255">
        <f>IF(N291="základní",J291,0)</f>
        <v>0</v>
      </c>
      <c r="BF291" s="255">
        <f>IF(N291="snížená",J291,0)</f>
        <v>0</v>
      </c>
      <c r="BG291" s="255">
        <f>IF(N291="zákl. přenesená",J291,0)</f>
        <v>0</v>
      </c>
      <c r="BH291" s="255">
        <f>IF(N291="sníž. přenesená",J291,0)</f>
        <v>0</v>
      </c>
      <c r="BI291" s="255">
        <f>IF(N291="nulová",J291,0)</f>
        <v>0</v>
      </c>
      <c r="BJ291" s="18" t="s">
        <v>8</v>
      </c>
      <c r="BK291" s="255">
        <f>ROUND(I291*H291,0)</f>
        <v>0</v>
      </c>
      <c r="BL291" s="18" t="s">
        <v>260</v>
      </c>
      <c r="BM291" s="254" t="s">
        <v>475</v>
      </c>
    </row>
    <row r="292" s="2" customFormat="1" ht="24.15" customHeight="1">
      <c r="A292" s="39"/>
      <c r="B292" s="40"/>
      <c r="C292" s="243" t="s">
        <v>476</v>
      </c>
      <c r="D292" s="243" t="s">
        <v>163</v>
      </c>
      <c r="E292" s="244" t="s">
        <v>477</v>
      </c>
      <c r="F292" s="245" t="s">
        <v>478</v>
      </c>
      <c r="G292" s="246" t="s">
        <v>390</v>
      </c>
      <c r="H292" s="247">
        <v>22</v>
      </c>
      <c r="I292" s="248"/>
      <c r="J292" s="247">
        <f>ROUND(I292*H292,0)</f>
        <v>0</v>
      </c>
      <c r="K292" s="249"/>
      <c r="L292" s="45"/>
      <c r="M292" s="250" t="s">
        <v>1</v>
      </c>
      <c r="N292" s="251" t="s">
        <v>39</v>
      </c>
      <c r="O292" s="92"/>
      <c r="P292" s="252">
        <f>O292*H292</f>
        <v>0</v>
      </c>
      <c r="Q292" s="252">
        <v>0</v>
      </c>
      <c r="R292" s="252">
        <f>Q292*H292</f>
        <v>0</v>
      </c>
      <c r="S292" s="252">
        <v>0.024</v>
      </c>
      <c r="T292" s="253">
        <f>S292*H292</f>
        <v>0.52800000000000002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54" t="s">
        <v>260</v>
      </c>
      <c r="AT292" s="254" t="s">
        <v>163</v>
      </c>
      <c r="AU292" s="254" t="s">
        <v>83</v>
      </c>
      <c r="AY292" s="18" t="s">
        <v>160</v>
      </c>
      <c r="BE292" s="255">
        <f>IF(N292="základní",J292,0)</f>
        <v>0</v>
      </c>
      <c r="BF292" s="255">
        <f>IF(N292="snížená",J292,0)</f>
        <v>0</v>
      </c>
      <c r="BG292" s="255">
        <f>IF(N292="zákl. přenesená",J292,0)</f>
        <v>0</v>
      </c>
      <c r="BH292" s="255">
        <f>IF(N292="sníž. přenesená",J292,0)</f>
        <v>0</v>
      </c>
      <c r="BI292" s="255">
        <f>IF(N292="nulová",J292,0)</f>
        <v>0</v>
      </c>
      <c r="BJ292" s="18" t="s">
        <v>8</v>
      </c>
      <c r="BK292" s="255">
        <f>ROUND(I292*H292,0)</f>
        <v>0</v>
      </c>
      <c r="BL292" s="18" t="s">
        <v>260</v>
      </c>
      <c r="BM292" s="254" t="s">
        <v>479</v>
      </c>
    </row>
    <row r="293" s="14" customFormat="1">
      <c r="A293" s="14"/>
      <c r="B293" s="267"/>
      <c r="C293" s="268"/>
      <c r="D293" s="258" t="s">
        <v>169</v>
      </c>
      <c r="E293" s="269" t="s">
        <v>1</v>
      </c>
      <c r="F293" s="270" t="s">
        <v>480</v>
      </c>
      <c r="G293" s="268"/>
      <c r="H293" s="271">
        <v>19</v>
      </c>
      <c r="I293" s="272"/>
      <c r="J293" s="268"/>
      <c r="K293" s="268"/>
      <c r="L293" s="273"/>
      <c r="M293" s="274"/>
      <c r="N293" s="275"/>
      <c r="O293" s="275"/>
      <c r="P293" s="275"/>
      <c r="Q293" s="275"/>
      <c r="R293" s="275"/>
      <c r="S293" s="275"/>
      <c r="T293" s="276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77" t="s">
        <v>169</v>
      </c>
      <c r="AU293" s="277" t="s">
        <v>83</v>
      </c>
      <c r="AV293" s="14" t="s">
        <v>83</v>
      </c>
      <c r="AW293" s="14" t="s">
        <v>31</v>
      </c>
      <c r="AX293" s="14" t="s">
        <v>74</v>
      </c>
      <c r="AY293" s="277" t="s">
        <v>160</v>
      </c>
    </row>
    <row r="294" s="14" customFormat="1">
      <c r="A294" s="14"/>
      <c r="B294" s="267"/>
      <c r="C294" s="268"/>
      <c r="D294" s="258" t="s">
        <v>169</v>
      </c>
      <c r="E294" s="269" t="s">
        <v>1</v>
      </c>
      <c r="F294" s="270" t="s">
        <v>481</v>
      </c>
      <c r="G294" s="268"/>
      <c r="H294" s="271">
        <v>3</v>
      </c>
      <c r="I294" s="272"/>
      <c r="J294" s="268"/>
      <c r="K294" s="268"/>
      <c r="L294" s="273"/>
      <c r="M294" s="274"/>
      <c r="N294" s="275"/>
      <c r="O294" s="275"/>
      <c r="P294" s="275"/>
      <c r="Q294" s="275"/>
      <c r="R294" s="275"/>
      <c r="S294" s="275"/>
      <c r="T294" s="276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77" t="s">
        <v>169</v>
      </c>
      <c r="AU294" s="277" t="s">
        <v>83</v>
      </c>
      <c r="AV294" s="14" t="s">
        <v>83</v>
      </c>
      <c r="AW294" s="14" t="s">
        <v>31</v>
      </c>
      <c r="AX294" s="14" t="s">
        <v>74</v>
      </c>
      <c r="AY294" s="277" t="s">
        <v>160</v>
      </c>
    </row>
    <row r="295" s="16" customFormat="1">
      <c r="A295" s="16"/>
      <c r="B295" s="299"/>
      <c r="C295" s="300"/>
      <c r="D295" s="258" t="s">
        <v>169</v>
      </c>
      <c r="E295" s="301" t="s">
        <v>1</v>
      </c>
      <c r="F295" s="302" t="s">
        <v>189</v>
      </c>
      <c r="G295" s="300"/>
      <c r="H295" s="303">
        <v>22</v>
      </c>
      <c r="I295" s="304"/>
      <c r="J295" s="300"/>
      <c r="K295" s="300"/>
      <c r="L295" s="305"/>
      <c r="M295" s="306"/>
      <c r="N295" s="307"/>
      <c r="O295" s="307"/>
      <c r="P295" s="307"/>
      <c r="Q295" s="307"/>
      <c r="R295" s="307"/>
      <c r="S295" s="307"/>
      <c r="T295" s="308"/>
      <c r="U295" s="16"/>
      <c r="V295" s="16"/>
      <c r="W295" s="16"/>
      <c r="X295" s="16"/>
      <c r="Y295" s="16"/>
      <c r="Z295" s="16"/>
      <c r="AA295" s="16"/>
      <c r="AB295" s="16"/>
      <c r="AC295" s="16"/>
      <c r="AD295" s="16"/>
      <c r="AE295" s="16"/>
      <c r="AT295" s="309" t="s">
        <v>169</v>
      </c>
      <c r="AU295" s="309" t="s">
        <v>83</v>
      </c>
      <c r="AV295" s="16" t="s">
        <v>167</v>
      </c>
      <c r="AW295" s="16" t="s">
        <v>31</v>
      </c>
      <c r="AX295" s="16" t="s">
        <v>8</v>
      </c>
      <c r="AY295" s="309" t="s">
        <v>160</v>
      </c>
    </row>
    <row r="296" s="2" customFormat="1" ht="33" customHeight="1">
      <c r="A296" s="39"/>
      <c r="B296" s="40"/>
      <c r="C296" s="243" t="s">
        <v>482</v>
      </c>
      <c r="D296" s="243" t="s">
        <v>163</v>
      </c>
      <c r="E296" s="244" t="s">
        <v>483</v>
      </c>
      <c r="F296" s="245" t="s">
        <v>484</v>
      </c>
      <c r="G296" s="246" t="s">
        <v>390</v>
      </c>
      <c r="H296" s="247">
        <v>7</v>
      </c>
      <c r="I296" s="248"/>
      <c r="J296" s="247">
        <f>ROUND(I296*H296,0)</f>
        <v>0</v>
      </c>
      <c r="K296" s="249"/>
      <c r="L296" s="45"/>
      <c r="M296" s="250" t="s">
        <v>1</v>
      </c>
      <c r="N296" s="251" t="s">
        <v>39</v>
      </c>
      <c r="O296" s="92"/>
      <c r="P296" s="252">
        <f>O296*H296</f>
        <v>0</v>
      </c>
      <c r="Q296" s="252">
        <v>0</v>
      </c>
      <c r="R296" s="252">
        <f>Q296*H296</f>
        <v>0</v>
      </c>
      <c r="S296" s="252">
        <v>0.024</v>
      </c>
      <c r="T296" s="253">
        <f>S296*H296</f>
        <v>0.16800000000000001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54" t="s">
        <v>260</v>
      </c>
      <c r="AT296" s="254" t="s">
        <v>163</v>
      </c>
      <c r="AU296" s="254" t="s">
        <v>83</v>
      </c>
      <c r="AY296" s="18" t="s">
        <v>160</v>
      </c>
      <c r="BE296" s="255">
        <f>IF(N296="základní",J296,0)</f>
        <v>0</v>
      </c>
      <c r="BF296" s="255">
        <f>IF(N296="snížená",J296,0)</f>
        <v>0</v>
      </c>
      <c r="BG296" s="255">
        <f>IF(N296="zákl. přenesená",J296,0)</f>
        <v>0</v>
      </c>
      <c r="BH296" s="255">
        <f>IF(N296="sníž. přenesená",J296,0)</f>
        <v>0</v>
      </c>
      <c r="BI296" s="255">
        <f>IF(N296="nulová",J296,0)</f>
        <v>0</v>
      </c>
      <c r="BJ296" s="18" t="s">
        <v>8</v>
      </c>
      <c r="BK296" s="255">
        <f>ROUND(I296*H296,0)</f>
        <v>0</v>
      </c>
      <c r="BL296" s="18" t="s">
        <v>260</v>
      </c>
      <c r="BM296" s="254" t="s">
        <v>485</v>
      </c>
    </row>
    <row r="297" s="14" customFormat="1">
      <c r="A297" s="14"/>
      <c r="B297" s="267"/>
      <c r="C297" s="268"/>
      <c r="D297" s="258" t="s">
        <v>169</v>
      </c>
      <c r="E297" s="269" t="s">
        <v>1</v>
      </c>
      <c r="F297" s="270" t="s">
        <v>486</v>
      </c>
      <c r="G297" s="268"/>
      <c r="H297" s="271">
        <v>7</v>
      </c>
      <c r="I297" s="272"/>
      <c r="J297" s="268"/>
      <c r="K297" s="268"/>
      <c r="L297" s="273"/>
      <c r="M297" s="274"/>
      <c r="N297" s="275"/>
      <c r="O297" s="275"/>
      <c r="P297" s="275"/>
      <c r="Q297" s="275"/>
      <c r="R297" s="275"/>
      <c r="S297" s="275"/>
      <c r="T297" s="276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77" t="s">
        <v>169</v>
      </c>
      <c r="AU297" s="277" t="s">
        <v>83</v>
      </c>
      <c r="AV297" s="14" t="s">
        <v>83</v>
      </c>
      <c r="AW297" s="14" t="s">
        <v>31</v>
      </c>
      <c r="AX297" s="14" t="s">
        <v>8</v>
      </c>
      <c r="AY297" s="277" t="s">
        <v>160</v>
      </c>
    </row>
    <row r="298" s="2" customFormat="1" ht="24.15" customHeight="1">
      <c r="A298" s="39"/>
      <c r="B298" s="40"/>
      <c r="C298" s="243" t="s">
        <v>487</v>
      </c>
      <c r="D298" s="243" t="s">
        <v>163</v>
      </c>
      <c r="E298" s="244" t="s">
        <v>488</v>
      </c>
      <c r="F298" s="245" t="s">
        <v>489</v>
      </c>
      <c r="G298" s="246" t="s">
        <v>390</v>
      </c>
      <c r="H298" s="247">
        <v>3</v>
      </c>
      <c r="I298" s="248"/>
      <c r="J298" s="247">
        <f>ROUND(I298*H298,0)</f>
        <v>0</v>
      </c>
      <c r="K298" s="249"/>
      <c r="L298" s="45"/>
      <c r="M298" s="250" t="s">
        <v>1</v>
      </c>
      <c r="N298" s="251" t="s">
        <v>39</v>
      </c>
      <c r="O298" s="92"/>
      <c r="P298" s="252">
        <f>O298*H298</f>
        <v>0</v>
      </c>
      <c r="Q298" s="252">
        <v>0</v>
      </c>
      <c r="R298" s="252">
        <f>Q298*H298</f>
        <v>0</v>
      </c>
      <c r="S298" s="252">
        <v>0.028000000000000001</v>
      </c>
      <c r="T298" s="253">
        <f>S298*H298</f>
        <v>0.084000000000000005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54" t="s">
        <v>260</v>
      </c>
      <c r="AT298" s="254" t="s">
        <v>163</v>
      </c>
      <c r="AU298" s="254" t="s">
        <v>83</v>
      </c>
      <c r="AY298" s="18" t="s">
        <v>160</v>
      </c>
      <c r="BE298" s="255">
        <f>IF(N298="základní",J298,0)</f>
        <v>0</v>
      </c>
      <c r="BF298" s="255">
        <f>IF(N298="snížená",J298,0)</f>
        <v>0</v>
      </c>
      <c r="BG298" s="255">
        <f>IF(N298="zákl. přenesená",J298,0)</f>
        <v>0</v>
      </c>
      <c r="BH298" s="255">
        <f>IF(N298="sníž. přenesená",J298,0)</f>
        <v>0</v>
      </c>
      <c r="BI298" s="255">
        <f>IF(N298="nulová",J298,0)</f>
        <v>0</v>
      </c>
      <c r="BJ298" s="18" t="s">
        <v>8</v>
      </c>
      <c r="BK298" s="255">
        <f>ROUND(I298*H298,0)</f>
        <v>0</v>
      </c>
      <c r="BL298" s="18" t="s">
        <v>260</v>
      </c>
      <c r="BM298" s="254" t="s">
        <v>490</v>
      </c>
    </row>
    <row r="299" s="12" customFormat="1" ht="22.8" customHeight="1">
      <c r="A299" s="12"/>
      <c r="B299" s="227"/>
      <c r="C299" s="228"/>
      <c r="D299" s="229" t="s">
        <v>73</v>
      </c>
      <c r="E299" s="241" t="s">
        <v>491</v>
      </c>
      <c r="F299" s="241" t="s">
        <v>492</v>
      </c>
      <c r="G299" s="228"/>
      <c r="H299" s="228"/>
      <c r="I299" s="231"/>
      <c r="J299" s="242">
        <f>BK299</f>
        <v>0</v>
      </c>
      <c r="K299" s="228"/>
      <c r="L299" s="233"/>
      <c r="M299" s="234"/>
      <c r="N299" s="235"/>
      <c r="O299" s="235"/>
      <c r="P299" s="236">
        <f>SUM(P300:P301)</f>
        <v>0</v>
      </c>
      <c r="Q299" s="235"/>
      <c r="R299" s="236">
        <f>SUM(R300:R301)</f>
        <v>0</v>
      </c>
      <c r="S299" s="235"/>
      <c r="T299" s="237">
        <f>SUM(T300:T301)</f>
        <v>0.34320000000000001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38" t="s">
        <v>83</v>
      </c>
      <c r="AT299" s="239" t="s">
        <v>73</v>
      </c>
      <c r="AU299" s="239" t="s">
        <v>8</v>
      </c>
      <c r="AY299" s="238" t="s">
        <v>160</v>
      </c>
      <c r="BK299" s="240">
        <f>SUM(BK300:BK301)</f>
        <v>0</v>
      </c>
    </row>
    <row r="300" s="2" customFormat="1" ht="24.15" customHeight="1">
      <c r="A300" s="39"/>
      <c r="B300" s="40"/>
      <c r="C300" s="243" t="s">
        <v>493</v>
      </c>
      <c r="D300" s="243" t="s">
        <v>163</v>
      </c>
      <c r="E300" s="244" t="s">
        <v>494</v>
      </c>
      <c r="F300" s="245" t="s">
        <v>495</v>
      </c>
      <c r="G300" s="246" t="s">
        <v>166</v>
      </c>
      <c r="H300" s="247">
        <v>8.5800000000000001</v>
      </c>
      <c r="I300" s="248"/>
      <c r="J300" s="247">
        <f>ROUND(I300*H300,0)</f>
        <v>0</v>
      </c>
      <c r="K300" s="249"/>
      <c r="L300" s="45"/>
      <c r="M300" s="250" t="s">
        <v>1</v>
      </c>
      <c r="N300" s="251" t="s">
        <v>39</v>
      </c>
      <c r="O300" s="92"/>
      <c r="P300" s="252">
        <f>O300*H300</f>
        <v>0</v>
      </c>
      <c r="Q300" s="252">
        <v>0</v>
      </c>
      <c r="R300" s="252">
        <f>Q300*H300</f>
        <v>0</v>
      </c>
      <c r="S300" s="252">
        <v>0.040000000000000001</v>
      </c>
      <c r="T300" s="253">
        <f>S300*H300</f>
        <v>0.34320000000000001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54" t="s">
        <v>260</v>
      </c>
      <c r="AT300" s="254" t="s">
        <v>163</v>
      </c>
      <c r="AU300" s="254" t="s">
        <v>83</v>
      </c>
      <c r="AY300" s="18" t="s">
        <v>160</v>
      </c>
      <c r="BE300" s="255">
        <f>IF(N300="základní",J300,0)</f>
        <v>0</v>
      </c>
      <c r="BF300" s="255">
        <f>IF(N300="snížená",J300,0)</f>
        <v>0</v>
      </c>
      <c r="BG300" s="255">
        <f>IF(N300="zákl. přenesená",J300,0)</f>
        <v>0</v>
      </c>
      <c r="BH300" s="255">
        <f>IF(N300="sníž. přenesená",J300,0)</f>
        <v>0</v>
      </c>
      <c r="BI300" s="255">
        <f>IF(N300="nulová",J300,0)</f>
        <v>0</v>
      </c>
      <c r="BJ300" s="18" t="s">
        <v>8</v>
      </c>
      <c r="BK300" s="255">
        <f>ROUND(I300*H300,0)</f>
        <v>0</v>
      </c>
      <c r="BL300" s="18" t="s">
        <v>260</v>
      </c>
      <c r="BM300" s="254" t="s">
        <v>496</v>
      </c>
    </row>
    <row r="301" s="14" customFormat="1">
      <c r="A301" s="14"/>
      <c r="B301" s="267"/>
      <c r="C301" s="268"/>
      <c r="D301" s="258" t="s">
        <v>169</v>
      </c>
      <c r="E301" s="269" t="s">
        <v>1</v>
      </c>
      <c r="F301" s="270" t="s">
        <v>497</v>
      </c>
      <c r="G301" s="268"/>
      <c r="H301" s="271">
        <v>8.5800000000000001</v>
      </c>
      <c r="I301" s="272"/>
      <c r="J301" s="268"/>
      <c r="K301" s="268"/>
      <c r="L301" s="273"/>
      <c r="M301" s="274"/>
      <c r="N301" s="275"/>
      <c r="O301" s="275"/>
      <c r="P301" s="275"/>
      <c r="Q301" s="275"/>
      <c r="R301" s="275"/>
      <c r="S301" s="275"/>
      <c r="T301" s="276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77" t="s">
        <v>169</v>
      </c>
      <c r="AU301" s="277" t="s">
        <v>83</v>
      </c>
      <c r="AV301" s="14" t="s">
        <v>83</v>
      </c>
      <c r="AW301" s="14" t="s">
        <v>31</v>
      </c>
      <c r="AX301" s="14" t="s">
        <v>8</v>
      </c>
      <c r="AY301" s="277" t="s">
        <v>160</v>
      </c>
    </row>
    <row r="302" s="12" customFormat="1" ht="22.8" customHeight="1">
      <c r="A302" s="12"/>
      <c r="B302" s="227"/>
      <c r="C302" s="228"/>
      <c r="D302" s="229" t="s">
        <v>73</v>
      </c>
      <c r="E302" s="241" t="s">
        <v>498</v>
      </c>
      <c r="F302" s="241" t="s">
        <v>499</v>
      </c>
      <c r="G302" s="228"/>
      <c r="H302" s="228"/>
      <c r="I302" s="231"/>
      <c r="J302" s="242">
        <f>BK302</f>
        <v>0</v>
      </c>
      <c r="K302" s="228"/>
      <c r="L302" s="233"/>
      <c r="M302" s="234"/>
      <c r="N302" s="235"/>
      <c r="O302" s="235"/>
      <c r="P302" s="236">
        <f>SUM(P303:P307)</f>
        <v>0</v>
      </c>
      <c r="Q302" s="235"/>
      <c r="R302" s="236">
        <f>SUM(R303:R307)</f>
        <v>0</v>
      </c>
      <c r="S302" s="235"/>
      <c r="T302" s="237">
        <f>SUM(T303:T307)</f>
        <v>17.778790799999999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38" t="s">
        <v>83</v>
      </c>
      <c r="AT302" s="239" t="s">
        <v>73</v>
      </c>
      <c r="AU302" s="239" t="s">
        <v>8</v>
      </c>
      <c r="AY302" s="238" t="s">
        <v>160</v>
      </c>
      <c r="BK302" s="240">
        <f>SUM(BK303:BK307)</f>
        <v>0</v>
      </c>
    </row>
    <row r="303" s="2" customFormat="1" ht="24.15" customHeight="1">
      <c r="A303" s="39"/>
      <c r="B303" s="40"/>
      <c r="C303" s="243" t="s">
        <v>500</v>
      </c>
      <c r="D303" s="243" t="s">
        <v>163</v>
      </c>
      <c r="E303" s="244" t="s">
        <v>501</v>
      </c>
      <c r="F303" s="245" t="s">
        <v>502</v>
      </c>
      <c r="G303" s="246" t="s">
        <v>316</v>
      </c>
      <c r="H303" s="247">
        <v>225.88</v>
      </c>
      <c r="I303" s="248"/>
      <c r="J303" s="247">
        <f>ROUND(I303*H303,0)</f>
        <v>0</v>
      </c>
      <c r="K303" s="249"/>
      <c r="L303" s="45"/>
      <c r="M303" s="250" t="s">
        <v>1</v>
      </c>
      <c r="N303" s="251" t="s">
        <v>39</v>
      </c>
      <c r="O303" s="92"/>
      <c r="P303" s="252">
        <f>O303*H303</f>
        <v>0</v>
      </c>
      <c r="Q303" s="252">
        <v>0</v>
      </c>
      <c r="R303" s="252">
        <f>Q303*H303</f>
        <v>0</v>
      </c>
      <c r="S303" s="252">
        <v>0.01174</v>
      </c>
      <c r="T303" s="253">
        <f>S303*H303</f>
        <v>2.6518312000000002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54" t="s">
        <v>260</v>
      </c>
      <c r="AT303" s="254" t="s">
        <v>163</v>
      </c>
      <c r="AU303" s="254" t="s">
        <v>83</v>
      </c>
      <c r="AY303" s="18" t="s">
        <v>160</v>
      </c>
      <c r="BE303" s="255">
        <f>IF(N303="základní",J303,0)</f>
        <v>0</v>
      </c>
      <c r="BF303" s="255">
        <f>IF(N303="snížená",J303,0)</f>
        <v>0</v>
      </c>
      <c r="BG303" s="255">
        <f>IF(N303="zákl. přenesená",J303,0)</f>
        <v>0</v>
      </c>
      <c r="BH303" s="255">
        <f>IF(N303="sníž. přenesená",J303,0)</f>
        <v>0</v>
      </c>
      <c r="BI303" s="255">
        <f>IF(N303="nulová",J303,0)</f>
        <v>0</v>
      </c>
      <c r="BJ303" s="18" t="s">
        <v>8</v>
      </c>
      <c r="BK303" s="255">
        <f>ROUND(I303*H303,0)</f>
        <v>0</v>
      </c>
      <c r="BL303" s="18" t="s">
        <v>260</v>
      </c>
      <c r="BM303" s="254" t="s">
        <v>503</v>
      </c>
    </row>
    <row r="304" s="2" customFormat="1" ht="24.15" customHeight="1">
      <c r="A304" s="39"/>
      <c r="B304" s="40"/>
      <c r="C304" s="243" t="s">
        <v>504</v>
      </c>
      <c r="D304" s="243" t="s">
        <v>163</v>
      </c>
      <c r="E304" s="244" t="s">
        <v>505</v>
      </c>
      <c r="F304" s="245" t="s">
        <v>506</v>
      </c>
      <c r="G304" s="246" t="s">
        <v>166</v>
      </c>
      <c r="H304" s="247">
        <v>181.88</v>
      </c>
      <c r="I304" s="248"/>
      <c r="J304" s="247">
        <f>ROUND(I304*H304,0)</f>
        <v>0</v>
      </c>
      <c r="K304" s="249"/>
      <c r="L304" s="45"/>
      <c r="M304" s="250" t="s">
        <v>1</v>
      </c>
      <c r="N304" s="251" t="s">
        <v>39</v>
      </c>
      <c r="O304" s="92"/>
      <c r="P304" s="252">
        <f>O304*H304</f>
        <v>0</v>
      </c>
      <c r="Q304" s="252">
        <v>0</v>
      </c>
      <c r="R304" s="252">
        <f>Q304*H304</f>
        <v>0</v>
      </c>
      <c r="S304" s="252">
        <v>0.083169999999999994</v>
      </c>
      <c r="T304" s="253">
        <f>S304*H304</f>
        <v>15.126959599999999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54" t="s">
        <v>260</v>
      </c>
      <c r="AT304" s="254" t="s">
        <v>163</v>
      </c>
      <c r="AU304" s="254" t="s">
        <v>83</v>
      </c>
      <c r="AY304" s="18" t="s">
        <v>160</v>
      </c>
      <c r="BE304" s="255">
        <f>IF(N304="základní",J304,0)</f>
        <v>0</v>
      </c>
      <c r="BF304" s="255">
        <f>IF(N304="snížená",J304,0)</f>
        <v>0</v>
      </c>
      <c r="BG304" s="255">
        <f>IF(N304="zákl. přenesená",J304,0)</f>
        <v>0</v>
      </c>
      <c r="BH304" s="255">
        <f>IF(N304="sníž. přenesená",J304,0)</f>
        <v>0</v>
      </c>
      <c r="BI304" s="255">
        <f>IF(N304="nulová",J304,0)</f>
        <v>0</v>
      </c>
      <c r="BJ304" s="18" t="s">
        <v>8</v>
      </c>
      <c r="BK304" s="255">
        <f>ROUND(I304*H304,0)</f>
        <v>0</v>
      </c>
      <c r="BL304" s="18" t="s">
        <v>260</v>
      </c>
      <c r="BM304" s="254" t="s">
        <v>507</v>
      </c>
    </row>
    <row r="305" s="14" customFormat="1">
      <c r="A305" s="14"/>
      <c r="B305" s="267"/>
      <c r="C305" s="268"/>
      <c r="D305" s="258" t="s">
        <v>169</v>
      </c>
      <c r="E305" s="269" t="s">
        <v>1</v>
      </c>
      <c r="F305" s="270" t="s">
        <v>508</v>
      </c>
      <c r="G305" s="268"/>
      <c r="H305" s="271">
        <v>106.88</v>
      </c>
      <c r="I305" s="272"/>
      <c r="J305" s="268"/>
      <c r="K305" s="268"/>
      <c r="L305" s="273"/>
      <c r="M305" s="274"/>
      <c r="N305" s="275"/>
      <c r="O305" s="275"/>
      <c r="P305" s="275"/>
      <c r="Q305" s="275"/>
      <c r="R305" s="275"/>
      <c r="S305" s="275"/>
      <c r="T305" s="276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77" t="s">
        <v>169</v>
      </c>
      <c r="AU305" s="277" t="s">
        <v>83</v>
      </c>
      <c r="AV305" s="14" t="s">
        <v>83</v>
      </c>
      <c r="AW305" s="14" t="s">
        <v>31</v>
      </c>
      <c r="AX305" s="14" t="s">
        <v>74</v>
      </c>
      <c r="AY305" s="277" t="s">
        <v>160</v>
      </c>
    </row>
    <row r="306" s="14" customFormat="1">
      <c r="A306" s="14"/>
      <c r="B306" s="267"/>
      <c r="C306" s="268"/>
      <c r="D306" s="258" t="s">
        <v>169</v>
      </c>
      <c r="E306" s="269" t="s">
        <v>1</v>
      </c>
      <c r="F306" s="270" t="s">
        <v>509</v>
      </c>
      <c r="G306" s="268"/>
      <c r="H306" s="271">
        <v>75</v>
      </c>
      <c r="I306" s="272"/>
      <c r="J306" s="268"/>
      <c r="K306" s="268"/>
      <c r="L306" s="273"/>
      <c r="M306" s="274"/>
      <c r="N306" s="275"/>
      <c r="O306" s="275"/>
      <c r="P306" s="275"/>
      <c r="Q306" s="275"/>
      <c r="R306" s="275"/>
      <c r="S306" s="275"/>
      <c r="T306" s="276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77" t="s">
        <v>169</v>
      </c>
      <c r="AU306" s="277" t="s">
        <v>83</v>
      </c>
      <c r="AV306" s="14" t="s">
        <v>83</v>
      </c>
      <c r="AW306" s="14" t="s">
        <v>31</v>
      </c>
      <c r="AX306" s="14" t="s">
        <v>74</v>
      </c>
      <c r="AY306" s="277" t="s">
        <v>160</v>
      </c>
    </row>
    <row r="307" s="16" customFormat="1">
      <c r="A307" s="16"/>
      <c r="B307" s="299"/>
      <c r="C307" s="300"/>
      <c r="D307" s="258" t="s">
        <v>169</v>
      </c>
      <c r="E307" s="301" t="s">
        <v>1</v>
      </c>
      <c r="F307" s="302" t="s">
        <v>189</v>
      </c>
      <c r="G307" s="300"/>
      <c r="H307" s="303">
        <v>181.88</v>
      </c>
      <c r="I307" s="304"/>
      <c r="J307" s="300"/>
      <c r="K307" s="300"/>
      <c r="L307" s="305"/>
      <c r="M307" s="306"/>
      <c r="N307" s="307"/>
      <c r="O307" s="307"/>
      <c r="P307" s="307"/>
      <c r="Q307" s="307"/>
      <c r="R307" s="307"/>
      <c r="S307" s="307"/>
      <c r="T307" s="308"/>
      <c r="U307" s="16"/>
      <c r="V307" s="16"/>
      <c r="W307" s="16"/>
      <c r="X307" s="16"/>
      <c r="Y307" s="16"/>
      <c r="Z307" s="16"/>
      <c r="AA307" s="16"/>
      <c r="AB307" s="16"/>
      <c r="AC307" s="16"/>
      <c r="AD307" s="16"/>
      <c r="AE307" s="16"/>
      <c r="AT307" s="309" t="s">
        <v>169</v>
      </c>
      <c r="AU307" s="309" t="s">
        <v>83</v>
      </c>
      <c r="AV307" s="16" t="s">
        <v>167</v>
      </c>
      <c r="AW307" s="16" t="s">
        <v>31</v>
      </c>
      <c r="AX307" s="16" t="s">
        <v>8</v>
      </c>
      <c r="AY307" s="309" t="s">
        <v>160</v>
      </c>
    </row>
    <row r="308" s="12" customFormat="1" ht="22.8" customHeight="1">
      <c r="A308" s="12"/>
      <c r="B308" s="227"/>
      <c r="C308" s="228"/>
      <c r="D308" s="229" t="s">
        <v>73</v>
      </c>
      <c r="E308" s="241" t="s">
        <v>510</v>
      </c>
      <c r="F308" s="241" t="s">
        <v>511</v>
      </c>
      <c r="G308" s="228"/>
      <c r="H308" s="228"/>
      <c r="I308" s="231"/>
      <c r="J308" s="242">
        <f>BK308</f>
        <v>0</v>
      </c>
      <c r="K308" s="228"/>
      <c r="L308" s="233"/>
      <c r="M308" s="234"/>
      <c r="N308" s="235"/>
      <c r="O308" s="235"/>
      <c r="P308" s="236">
        <f>SUM(P309:P314)</f>
        <v>0</v>
      </c>
      <c r="Q308" s="235"/>
      <c r="R308" s="236">
        <f>SUM(R309:R314)</f>
        <v>0</v>
      </c>
      <c r="S308" s="235"/>
      <c r="T308" s="237">
        <f>SUM(T309:T314)</f>
        <v>1.6928550000000002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38" t="s">
        <v>83</v>
      </c>
      <c r="AT308" s="239" t="s">
        <v>73</v>
      </c>
      <c r="AU308" s="239" t="s">
        <v>8</v>
      </c>
      <c r="AY308" s="238" t="s">
        <v>160</v>
      </c>
      <c r="BK308" s="240">
        <f>SUM(BK309:BK314)</f>
        <v>0</v>
      </c>
    </row>
    <row r="309" s="2" customFormat="1" ht="24.15" customHeight="1">
      <c r="A309" s="39"/>
      <c r="B309" s="40"/>
      <c r="C309" s="243" t="s">
        <v>438</v>
      </c>
      <c r="D309" s="243" t="s">
        <v>163</v>
      </c>
      <c r="E309" s="244" t="s">
        <v>512</v>
      </c>
      <c r="F309" s="245" t="s">
        <v>513</v>
      </c>
      <c r="G309" s="246" t="s">
        <v>166</v>
      </c>
      <c r="H309" s="247">
        <v>537.96000000000004</v>
      </c>
      <c r="I309" s="248"/>
      <c r="J309" s="247">
        <f>ROUND(I309*H309,0)</f>
        <v>0</v>
      </c>
      <c r="K309" s="249"/>
      <c r="L309" s="45"/>
      <c r="M309" s="250" t="s">
        <v>1</v>
      </c>
      <c r="N309" s="251" t="s">
        <v>39</v>
      </c>
      <c r="O309" s="92"/>
      <c r="P309" s="252">
        <f>O309*H309</f>
        <v>0</v>
      </c>
      <c r="Q309" s="252">
        <v>0</v>
      </c>
      <c r="R309" s="252">
        <f>Q309*H309</f>
        <v>0</v>
      </c>
      <c r="S309" s="252">
        <v>0.0030000000000000001</v>
      </c>
      <c r="T309" s="253">
        <f>S309*H309</f>
        <v>1.6138800000000002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54" t="s">
        <v>260</v>
      </c>
      <c r="AT309" s="254" t="s">
        <v>163</v>
      </c>
      <c r="AU309" s="254" t="s">
        <v>83</v>
      </c>
      <c r="AY309" s="18" t="s">
        <v>160</v>
      </c>
      <c r="BE309" s="255">
        <f>IF(N309="základní",J309,0)</f>
        <v>0</v>
      </c>
      <c r="BF309" s="255">
        <f>IF(N309="snížená",J309,0)</f>
        <v>0</v>
      </c>
      <c r="BG309" s="255">
        <f>IF(N309="zákl. přenesená",J309,0)</f>
        <v>0</v>
      </c>
      <c r="BH309" s="255">
        <f>IF(N309="sníž. přenesená",J309,0)</f>
        <v>0</v>
      </c>
      <c r="BI309" s="255">
        <f>IF(N309="nulová",J309,0)</f>
        <v>0</v>
      </c>
      <c r="BJ309" s="18" t="s">
        <v>8</v>
      </c>
      <c r="BK309" s="255">
        <f>ROUND(I309*H309,0)</f>
        <v>0</v>
      </c>
      <c r="BL309" s="18" t="s">
        <v>260</v>
      </c>
      <c r="BM309" s="254" t="s">
        <v>514</v>
      </c>
    </row>
    <row r="310" s="14" customFormat="1">
      <c r="A310" s="14"/>
      <c r="B310" s="267"/>
      <c r="C310" s="268"/>
      <c r="D310" s="258" t="s">
        <v>169</v>
      </c>
      <c r="E310" s="269" t="s">
        <v>1</v>
      </c>
      <c r="F310" s="270" t="s">
        <v>515</v>
      </c>
      <c r="G310" s="268"/>
      <c r="H310" s="271">
        <v>453.62</v>
      </c>
      <c r="I310" s="272"/>
      <c r="J310" s="268"/>
      <c r="K310" s="268"/>
      <c r="L310" s="273"/>
      <c r="M310" s="274"/>
      <c r="N310" s="275"/>
      <c r="O310" s="275"/>
      <c r="P310" s="275"/>
      <c r="Q310" s="275"/>
      <c r="R310" s="275"/>
      <c r="S310" s="275"/>
      <c r="T310" s="276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77" t="s">
        <v>169</v>
      </c>
      <c r="AU310" s="277" t="s">
        <v>83</v>
      </c>
      <c r="AV310" s="14" t="s">
        <v>83</v>
      </c>
      <c r="AW310" s="14" t="s">
        <v>31</v>
      </c>
      <c r="AX310" s="14" t="s">
        <v>74</v>
      </c>
      <c r="AY310" s="277" t="s">
        <v>160</v>
      </c>
    </row>
    <row r="311" s="14" customFormat="1">
      <c r="A311" s="14"/>
      <c r="B311" s="267"/>
      <c r="C311" s="268"/>
      <c r="D311" s="258" t="s">
        <v>169</v>
      </c>
      <c r="E311" s="269" t="s">
        <v>1</v>
      </c>
      <c r="F311" s="270" t="s">
        <v>516</v>
      </c>
      <c r="G311" s="268"/>
      <c r="H311" s="271">
        <v>9.5999999999999996</v>
      </c>
      <c r="I311" s="272"/>
      <c r="J311" s="268"/>
      <c r="K311" s="268"/>
      <c r="L311" s="273"/>
      <c r="M311" s="274"/>
      <c r="N311" s="275"/>
      <c r="O311" s="275"/>
      <c r="P311" s="275"/>
      <c r="Q311" s="275"/>
      <c r="R311" s="275"/>
      <c r="S311" s="275"/>
      <c r="T311" s="276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77" t="s">
        <v>169</v>
      </c>
      <c r="AU311" s="277" t="s">
        <v>83</v>
      </c>
      <c r="AV311" s="14" t="s">
        <v>83</v>
      </c>
      <c r="AW311" s="14" t="s">
        <v>31</v>
      </c>
      <c r="AX311" s="14" t="s">
        <v>74</v>
      </c>
      <c r="AY311" s="277" t="s">
        <v>160</v>
      </c>
    </row>
    <row r="312" s="14" customFormat="1">
      <c r="A312" s="14"/>
      <c r="B312" s="267"/>
      <c r="C312" s="268"/>
      <c r="D312" s="258" t="s">
        <v>169</v>
      </c>
      <c r="E312" s="269" t="s">
        <v>1</v>
      </c>
      <c r="F312" s="270" t="s">
        <v>517</v>
      </c>
      <c r="G312" s="268"/>
      <c r="H312" s="271">
        <v>74.739999999999995</v>
      </c>
      <c r="I312" s="272"/>
      <c r="J312" s="268"/>
      <c r="K312" s="268"/>
      <c r="L312" s="273"/>
      <c r="M312" s="274"/>
      <c r="N312" s="275"/>
      <c r="O312" s="275"/>
      <c r="P312" s="275"/>
      <c r="Q312" s="275"/>
      <c r="R312" s="275"/>
      <c r="S312" s="275"/>
      <c r="T312" s="276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77" t="s">
        <v>169</v>
      </c>
      <c r="AU312" s="277" t="s">
        <v>83</v>
      </c>
      <c r="AV312" s="14" t="s">
        <v>83</v>
      </c>
      <c r="AW312" s="14" t="s">
        <v>31</v>
      </c>
      <c r="AX312" s="14" t="s">
        <v>74</v>
      </c>
      <c r="AY312" s="277" t="s">
        <v>160</v>
      </c>
    </row>
    <row r="313" s="16" customFormat="1">
      <c r="A313" s="16"/>
      <c r="B313" s="299"/>
      <c r="C313" s="300"/>
      <c r="D313" s="258" t="s">
        <v>169</v>
      </c>
      <c r="E313" s="301" t="s">
        <v>1</v>
      </c>
      <c r="F313" s="302" t="s">
        <v>189</v>
      </c>
      <c r="G313" s="300"/>
      <c r="H313" s="303">
        <v>537.96000000000004</v>
      </c>
      <c r="I313" s="304"/>
      <c r="J313" s="300"/>
      <c r="K313" s="300"/>
      <c r="L313" s="305"/>
      <c r="M313" s="306"/>
      <c r="N313" s="307"/>
      <c r="O313" s="307"/>
      <c r="P313" s="307"/>
      <c r="Q313" s="307"/>
      <c r="R313" s="307"/>
      <c r="S313" s="307"/>
      <c r="T313" s="308"/>
      <c r="U313" s="16"/>
      <c r="V313" s="16"/>
      <c r="W313" s="16"/>
      <c r="X313" s="16"/>
      <c r="Y313" s="16"/>
      <c r="Z313" s="16"/>
      <c r="AA313" s="16"/>
      <c r="AB313" s="16"/>
      <c r="AC313" s="16"/>
      <c r="AD313" s="16"/>
      <c r="AE313" s="16"/>
      <c r="AT313" s="309" t="s">
        <v>169</v>
      </c>
      <c r="AU313" s="309" t="s">
        <v>83</v>
      </c>
      <c r="AV313" s="16" t="s">
        <v>167</v>
      </c>
      <c r="AW313" s="16" t="s">
        <v>31</v>
      </c>
      <c r="AX313" s="16" t="s">
        <v>8</v>
      </c>
      <c r="AY313" s="309" t="s">
        <v>160</v>
      </c>
    </row>
    <row r="314" s="2" customFormat="1" ht="21.75" customHeight="1">
      <c r="A314" s="39"/>
      <c r="B314" s="40"/>
      <c r="C314" s="243" t="s">
        <v>518</v>
      </c>
      <c r="D314" s="243" t="s">
        <v>163</v>
      </c>
      <c r="E314" s="244" t="s">
        <v>519</v>
      </c>
      <c r="F314" s="245" t="s">
        <v>520</v>
      </c>
      <c r="G314" s="246" t="s">
        <v>316</v>
      </c>
      <c r="H314" s="247">
        <v>263.25</v>
      </c>
      <c r="I314" s="248"/>
      <c r="J314" s="247">
        <f>ROUND(I314*H314,0)</f>
        <v>0</v>
      </c>
      <c r="K314" s="249"/>
      <c r="L314" s="45"/>
      <c r="M314" s="250" t="s">
        <v>1</v>
      </c>
      <c r="N314" s="251" t="s">
        <v>39</v>
      </c>
      <c r="O314" s="92"/>
      <c r="P314" s="252">
        <f>O314*H314</f>
        <v>0</v>
      </c>
      <c r="Q314" s="252">
        <v>0</v>
      </c>
      <c r="R314" s="252">
        <f>Q314*H314</f>
        <v>0</v>
      </c>
      <c r="S314" s="252">
        <v>0.00029999999999999997</v>
      </c>
      <c r="T314" s="253">
        <f>S314*H314</f>
        <v>0.07897499999999999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54" t="s">
        <v>260</v>
      </c>
      <c r="AT314" s="254" t="s">
        <v>163</v>
      </c>
      <c r="AU314" s="254" t="s">
        <v>83</v>
      </c>
      <c r="AY314" s="18" t="s">
        <v>160</v>
      </c>
      <c r="BE314" s="255">
        <f>IF(N314="základní",J314,0)</f>
        <v>0</v>
      </c>
      <c r="BF314" s="255">
        <f>IF(N314="snížená",J314,0)</f>
        <v>0</v>
      </c>
      <c r="BG314" s="255">
        <f>IF(N314="zákl. přenesená",J314,0)</f>
        <v>0</v>
      </c>
      <c r="BH314" s="255">
        <f>IF(N314="sníž. přenesená",J314,0)</f>
        <v>0</v>
      </c>
      <c r="BI314" s="255">
        <f>IF(N314="nulová",J314,0)</f>
        <v>0</v>
      </c>
      <c r="BJ314" s="18" t="s">
        <v>8</v>
      </c>
      <c r="BK314" s="255">
        <f>ROUND(I314*H314,0)</f>
        <v>0</v>
      </c>
      <c r="BL314" s="18" t="s">
        <v>260</v>
      </c>
      <c r="BM314" s="254" t="s">
        <v>521</v>
      </c>
    </row>
    <row r="315" s="12" customFormat="1" ht="22.8" customHeight="1">
      <c r="A315" s="12"/>
      <c r="B315" s="227"/>
      <c r="C315" s="228"/>
      <c r="D315" s="229" t="s">
        <v>73</v>
      </c>
      <c r="E315" s="241" t="s">
        <v>522</v>
      </c>
      <c r="F315" s="241" t="s">
        <v>523</v>
      </c>
      <c r="G315" s="228"/>
      <c r="H315" s="228"/>
      <c r="I315" s="231"/>
      <c r="J315" s="242">
        <f>BK315</f>
        <v>0</v>
      </c>
      <c r="K315" s="228"/>
      <c r="L315" s="233"/>
      <c r="M315" s="234"/>
      <c r="N315" s="235"/>
      <c r="O315" s="235"/>
      <c r="P315" s="236">
        <f>SUM(P316:P317)</f>
        <v>0</v>
      </c>
      <c r="Q315" s="235"/>
      <c r="R315" s="236">
        <f>SUM(R316:R317)</f>
        <v>0</v>
      </c>
      <c r="S315" s="235"/>
      <c r="T315" s="237">
        <f>SUM(T316:T317)</f>
        <v>3.3977349999999999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38" t="s">
        <v>83</v>
      </c>
      <c r="AT315" s="239" t="s">
        <v>73</v>
      </c>
      <c r="AU315" s="239" t="s">
        <v>8</v>
      </c>
      <c r="AY315" s="238" t="s">
        <v>160</v>
      </c>
      <c r="BK315" s="240">
        <f>SUM(BK316:BK317)</f>
        <v>0</v>
      </c>
    </row>
    <row r="316" s="2" customFormat="1" ht="24.15" customHeight="1">
      <c r="A316" s="39"/>
      <c r="B316" s="40"/>
      <c r="C316" s="243" t="s">
        <v>524</v>
      </c>
      <c r="D316" s="243" t="s">
        <v>163</v>
      </c>
      <c r="E316" s="244" t="s">
        <v>525</v>
      </c>
      <c r="F316" s="245" t="s">
        <v>526</v>
      </c>
      <c r="G316" s="246" t="s">
        <v>166</v>
      </c>
      <c r="H316" s="247">
        <v>41.689999999999998</v>
      </c>
      <c r="I316" s="248"/>
      <c r="J316" s="247">
        <f>ROUND(I316*H316,0)</f>
        <v>0</v>
      </c>
      <c r="K316" s="249"/>
      <c r="L316" s="45"/>
      <c r="M316" s="250" t="s">
        <v>1</v>
      </c>
      <c r="N316" s="251" t="s">
        <v>39</v>
      </c>
      <c r="O316" s="92"/>
      <c r="P316" s="252">
        <f>O316*H316</f>
        <v>0</v>
      </c>
      <c r="Q316" s="252">
        <v>0</v>
      </c>
      <c r="R316" s="252">
        <f>Q316*H316</f>
        <v>0</v>
      </c>
      <c r="S316" s="252">
        <v>0.081500000000000003</v>
      </c>
      <c r="T316" s="253">
        <f>S316*H316</f>
        <v>3.3977349999999999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54" t="s">
        <v>260</v>
      </c>
      <c r="AT316" s="254" t="s">
        <v>163</v>
      </c>
      <c r="AU316" s="254" t="s">
        <v>83</v>
      </c>
      <c r="AY316" s="18" t="s">
        <v>160</v>
      </c>
      <c r="BE316" s="255">
        <f>IF(N316="základní",J316,0)</f>
        <v>0</v>
      </c>
      <c r="BF316" s="255">
        <f>IF(N316="snížená",J316,0)</f>
        <v>0</v>
      </c>
      <c r="BG316" s="255">
        <f>IF(N316="zákl. přenesená",J316,0)</f>
        <v>0</v>
      </c>
      <c r="BH316" s="255">
        <f>IF(N316="sníž. přenesená",J316,0)</f>
        <v>0</v>
      </c>
      <c r="BI316" s="255">
        <f>IF(N316="nulová",J316,0)</f>
        <v>0</v>
      </c>
      <c r="BJ316" s="18" t="s">
        <v>8</v>
      </c>
      <c r="BK316" s="255">
        <f>ROUND(I316*H316,0)</f>
        <v>0</v>
      </c>
      <c r="BL316" s="18" t="s">
        <v>260</v>
      </c>
      <c r="BM316" s="254" t="s">
        <v>527</v>
      </c>
    </row>
    <row r="317" s="14" customFormat="1">
      <c r="A317" s="14"/>
      <c r="B317" s="267"/>
      <c r="C317" s="268"/>
      <c r="D317" s="258" t="s">
        <v>169</v>
      </c>
      <c r="E317" s="269" t="s">
        <v>1</v>
      </c>
      <c r="F317" s="270" t="s">
        <v>528</v>
      </c>
      <c r="G317" s="268"/>
      <c r="H317" s="271">
        <v>41.689999999999998</v>
      </c>
      <c r="I317" s="272"/>
      <c r="J317" s="268"/>
      <c r="K317" s="268"/>
      <c r="L317" s="273"/>
      <c r="M317" s="310"/>
      <c r="N317" s="311"/>
      <c r="O317" s="311"/>
      <c r="P317" s="311"/>
      <c r="Q317" s="311"/>
      <c r="R317" s="311"/>
      <c r="S317" s="311"/>
      <c r="T317" s="312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77" t="s">
        <v>169</v>
      </c>
      <c r="AU317" s="277" t="s">
        <v>83</v>
      </c>
      <c r="AV317" s="14" t="s">
        <v>83</v>
      </c>
      <c r="AW317" s="14" t="s">
        <v>31</v>
      </c>
      <c r="AX317" s="14" t="s">
        <v>8</v>
      </c>
      <c r="AY317" s="277" t="s">
        <v>160</v>
      </c>
    </row>
    <row r="318" s="2" customFormat="1" ht="6.96" customHeight="1">
      <c r="A318" s="39"/>
      <c r="B318" s="67"/>
      <c r="C318" s="68"/>
      <c r="D318" s="68"/>
      <c r="E318" s="68"/>
      <c r="F318" s="68"/>
      <c r="G318" s="68"/>
      <c r="H318" s="68"/>
      <c r="I318" s="68"/>
      <c r="J318" s="68"/>
      <c r="K318" s="68"/>
      <c r="L318" s="45"/>
      <c r="M318" s="39"/>
      <c r="O318" s="39"/>
      <c r="P318" s="39"/>
      <c r="Q318" s="39"/>
      <c r="R318" s="39"/>
      <c r="S318" s="39"/>
      <c r="T318" s="39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</row>
  </sheetData>
  <sheetProtection sheet="1" autoFilter="0" formatColumns="0" formatRows="0" objects="1" scenarios="1" spinCount="100000" saltValue="0/V2ZaDIm8cXNpTAsS6QImZ3Xv0joTKjIoKBHsh+yn9lt2ktQSTkqLhyBlX7UsrMZlO9PNlKxHBN4VX5oVOgfg==" hashValue="CcELrYgcVLPHI4ql8nLKng08DA1oKCwNp/aChRKfKsTg4IPwkiSGkwN7nY/4+3F91shemQM9EWxwYEUYjqAHXg==" algorithmName="SHA-512" password="CC35"/>
  <autoFilter ref="C142:K317"/>
  <mergeCells count="14">
    <mergeCell ref="E7:H7"/>
    <mergeCell ref="E9:H9"/>
    <mergeCell ref="E18:H18"/>
    <mergeCell ref="E27:H27"/>
    <mergeCell ref="E85:H85"/>
    <mergeCell ref="E87:H87"/>
    <mergeCell ref="D117:F117"/>
    <mergeCell ref="D118:F118"/>
    <mergeCell ref="D119:F119"/>
    <mergeCell ref="D120:F120"/>
    <mergeCell ref="D121:F121"/>
    <mergeCell ref="E133:H133"/>
    <mergeCell ref="E135:H13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83</v>
      </c>
    </row>
    <row r="4" s="1" customFormat="1" ht="24.96" customHeight="1">
      <c r="B4" s="21"/>
      <c r="D4" s="149" t="s">
        <v>109</v>
      </c>
      <c r="L4" s="21"/>
      <c r="M4" s="150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Příloha č.1a - Škola hrou, Trutnov, ZŠ R. Frimla 816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110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529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10. 5. 2024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tr">
        <f>IF('Rekapitulace stavby'!E11="","",'Rekapitulace stavby'!E11)</f>
        <v xml:space="preserve"> </v>
      </c>
      <c r="F15" s="39"/>
      <c r="G15" s="39"/>
      <c r="H15" s="39"/>
      <c r="I15" s="151" t="s">
        <v>27</v>
      </c>
      <c r="J15" s="142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28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30</v>
      </c>
      <c r="E20" s="39"/>
      <c r="F20" s="39"/>
      <c r="G20" s="39"/>
      <c r="H20" s="39"/>
      <c r="I20" s="151" t="s">
        <v>25</v>
      </c>
      <c r="J20" s="142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tr">
        <f>IF('Rekapitulace stavby'!E17="","",'Rekapitulace stavby'!E17)</f>
        <v xml:space="preserve"> </v>
      </c>
      <c r="F21" s="39"/>
      <c r="G21" s="39"/>
      <c r="H21" s="39"/>
      <c r="I21" s="151" t="s">
        <v>27</v>
      </c>
      <c r="J21" s="142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32</v>
      </c>
      <c r="E23" s="39"/>
      <c r="F23" s="39"/>
      <c r="G23" s="39"/>
      <c r="H23" s="39"/>
      <c r="I23" s="151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1" t="s">
        <v>27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2" t="s">
        <v>112</v>
      </c>
      <c r="E30" s="39"/>
      <c r="F30" s="39"/>
      <c r="G30" s="39"/>
      <c r="H30" s="39"/>
      <c r="I30" s="39"/>
      <c r="J30" s="160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61" t="s">
        <v>113</v>
      </c>
      <c r="E31" s="39"/>
      <c r="F31" s="39"/>
      <c r="G31" s="39"/>
      <c r="H31" s="39"/>
      <c r="I31" s="39"/>
      <c r="J31" s="160">
        <f>J123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2" t="s">
        <v>34</v>
      </c>
      <c r="E32" s="39"/>
      <c r="F32" s="39"/>
      <c r="G32" s="39"/>
      <c r="H32" s="39"/>
      <c r="I32" s="39"/>
      <c r="J32" s="163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4" t="s">
        <v>36</v>
      </c>
      <c r="G34" s="39"/>
      <c r="H34" s="39"/>
      <c r="I34" s="164" t="s">
        <v>35</v>
      </c>
      <c r="J34" s="164" t="s">
        <v>37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5" t="s">
        <v>38</v>
      </c>
      <c r="E35" s="151" t="s">
        <v>39</v>
      </c>
      <c r="F35" s="166">
        <f>ROUND((SUM(BE123:BE130) + SUM(BE150:BE782)),  2)</f>
        <v>0</v>
      </c>
      <c r="G35" s="39"/>
      <c r="H35" s="39"/>
      <c r="I35" s="167">
        <v>0.20999999999999999</v>
      </c>
      <c r="J35" s="166">
        <f>ROUND(((SUM(BE123:BE130) + SUM(BE150:BE782))*I35),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40</v>
      </c>
      <c r="F36" s="166">
        <f>ROUND((SUM(BF123:BF130) + SUM(BF150:BF782)),  2)</f>
        <v>0</v>
      </c>
      <c r="G36" s="39"/>
      <c r="H36" s="39"/>
      <c r="I36" s="167">
        <v>0.12</v>
      </c>
      <c r="J36" s="166">
        <f>ROUND(((SUM(BF123:BF130) + SUM(BF150:BF782))*I36),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41</v>
      </c>
      <c r="F37" s="166">
        <f>ROUND((SUM(BG123:BG130) + SUM(BG150:BG782)),  2)</f>
        <v>0</v>
      </c>
      <c r="G37" s="39"/>
      <c r="H37" s="39"/>
      <c r="I37" s="167">
        <v>0.20999999999999999</v>
      </c>
      <c r="J37" s="16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42</v>
      </c>
      <c r="F38" s="166">
        <f>ROUND((SUM(BH123:BH130) + SUM(BH150:BH782)),  2)</f>
        <v>0</v>
      </c>
      <c r="G38" s="39"/>
      <c r="H38" s="39"/>
      <c r="I38" s="167">
        <v>0.12</v>
      </c>
      <c r="J38" s="166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43</v>
      </c>
      <c r="F39" s="166">
        <f>ROUND((SUM(BI123:BI130) + SUM(BI150:BI782)),  2)</f>
        <v>0</v>
      </c>
      <c r="G39" s="39"/>
      <c r="H39" s="39"/>
      <c r="I39" s="167">
        <v>0</v>
      </c>
      <c r="J39" s="166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8"/>
      <c r="D41" s="169" t="s">
        <v>44</v>
      </c>
      <c r="E41" s="170"/>
      <c r="F41" s="170"/>
      <c r="G41" s="171" t="s">
        <v>45</v>
      </c>
      <c r="H41" s="172" t="s">
        <v>46</v>
      </c>
      <c r="I41" s="170"/>
      <c r="J41" s="173">
        <f>SUM(J32:J39)</f>
        <v>0</v>
      </c>
      <c r="K41" s="174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5" t="s">
        <v>47</v>
      </c>
      <c r="E50" s="176"/>
      <c r="F50" s="176"/>
      <c r="G50" s="175" t="s">
        <v>48</v>
      </c>
      <c r="H50" s="176"/>
      <c r="I50" s="176"/>
      <c r="J50" s="176"/>
      <c r="K50" s="17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7" t="s">
        <v>49</v>
      </c>
      <c r="E61" s="178"/>
      <c r="F61" s="179" t="s">
        <v>50</v>
      </c>
      <c r="G61" s="177" t="s">
        <v>49</v>
      </c>
      <c r="H61" s="178"/>
      <c r="I61" s="178"/>
      <c r="J61" s="180" t="s">
        <v>50</v>
      </c>
      <c r="K61" s="17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5" t="s">
        <v>51</v>
      </c>
      <c r="E65" s="181"/>
      <c r="F65" s="181"/>
      <c r="G65" s="175" t="s">
        <v>52</v>
      </c>
      <c r="H65" s="181"/>
      <c r="I65" s="181"/>
      <c r="J65" s="181"/>
      <c r="K65" s="18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7" t="s">
        <v>49</v>
      </c>
      <c r="E76" s="178"/>
      <c r="F76" s="179" t="s">
        <v>50</v>
      </c>
      <c r="G76" s="177" t="s">
        <v>49</v>
      </c>
      <c r="H76" s="178"/>
      <c r="I76" s="178"/>
      <c r="J76" s="180" t="s">
        <v>50</v>
      </c>
      <c r="K76" s="17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6" t="str">
        <f>E7</f>
        <v>Příloha č.1a - Škola hrou, Trutnov, ZŠ R. Frimla 816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75-02 - Architektonicko stavební řešení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10. 5. 2024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7" t="s">
        <v>115</v>
      </c>
      <c r="D94" s="188"/>
      <c r="E94" s="188"/>
      <c r="F94" s="188"/>
      <c r="G94" s="188"/>
      <c r="H94" s="188"/>
      <c r="I94" s="188"/>
      <c r="J94" s="189" t="s">
        <v>116</v>
      </c>
      <c r="K94" s="18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0" t="s">
        <v>117</v>
      </c>
      <c r="D96" s="41"/>
      <c r="E96" s="41"/>
      <c r="F96" s="41"/>
      <c r="G96" s="41"/>
      <c r="H96" s="41"/>
      <c r="I96" s="41"/>
      <c r="J96" s="111">
        <f>J150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118</v>
      </c>
    </row>
    <row r="97" s="9" customFormat="1" ht="24.96" customHeight="1">
      <c r="A97" s="9"/>
      <c r="B97" s="191"/>
      <c r="C97" s="192"/>
      <c r="D97" s="193" t="s">
        <v>119</v>
      </c>
      <c r="E97" s="194"/>
      <c r="F97" s="194"/>
      <c r="G97" s="194"/>
      <c r="H97" s="194"/>
      <c r="I97" s="194"/>
      <c r="J97" s="195">
        <f>J151</f>
        <v>0</v>
      </c>
      <c r="K97" s="192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34"/>
      <c r="D98" s="198" t="s">
        <v>530</v>
      </c>
      <c r="E98" s="199"/>
      <c r="F98" s="199"/>
      <c r="G98" s="199"/>
      <c r="H98" s="199"/>
      <c r="I98" s="199"/>
      <c r="J98" s="200">
        <f>J152</f>
        <v>0</v>
      </c>
      <c r="K98" s="134"/>
      <c r="L98" s="20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34"/>
      <c r="D99" s="198" t="s">
        <v>120</v>
      </c>
      <c r="E99" s="199"/>
      <c r="F99" s="199"/>
      <c r="G99" s="199"/>
      <c r="H99" s="199"/>
      <c r="I99" s="199"/>
      <c r="J99" s="200">
        <f>J162</f>
        <v>0</v>
      </c>
      <c r="K99" s="134"/>
      <c r="L99" s="20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34"/>
      <c r="D100" s="198" t="s">
        <v>531</v>
      </c>
      <c r="E100" s="199"/>
      <c r="F100" s="199"/>
      <c r="G100" s="199"/>
      <c r="H100" s="199"/>
      <c r="I100" s="199"/>
      <c r="J100" s="200">
        <f>J169</f>
        <v>0</v>
      </c>
      <c r="K100" s="134"/>
      <c r="L100" s="20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34"/>
      <c r="D101" s="198" t="s">
        <v>532</v>
      </c>
      <c r="E101" s="199"/>
      <c r="F101" s="199"/>
      <c r="G101" s="199"/>
      <c r="H101" s="199"/>
      <c r="I101" s="199"/>
      <c r="J101" s="200">
        <f>J198</f>
        <v>0</v>
      </c>
      <c r="K101" s="134"/>
      <c r="L101" s="20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34"/>
      <c r="D102" s="198" t="s">
        <v>533</v>
      </c>
      <c r="E102" s="199"/>
      <c r="F102" s="199"/>
      <c r="G102" s="199"/>
      <c r="H102" s="199"/>
      <c r="I102" s="199"/>
      <c r="J102" s="200">
        <f>J237</f>
        <v>0</v>
      </c>
      <c r="K102" s="134"/>
      <c r="L102" s="20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7"/>
      <c r="C103" s="134"/>
      <c r="D103" s="198" t="s">
        <v>121</v>
      </c>
      <c r="E103" s="199"/>
      <c r="F103" s="199"/>
      <c r="G103" s="199"/>
      <c r="H103" s="199"/>
      <c r="I103" s="199"/>
      <c r="J103" s="200">
        <f>J355</f>
        <v>0</v>
      </c>
      <c r="K103" s="134"/>
      <c r="L103" s="20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7"/>
      <c r="C104" s="134"/>
      <c r="D104" s="198" t="s">
        <v>534</v>
      </c>
      <c r="E104" s="199"/>
      <c r="F104" s="199"/>
      <c r="G104" s="199"/>
      <c r="H104" s="199"/>
      <c r="I104" s="199"/>
      <c r="J104" s="200">
        <f>J435</f>
        <v>0</v>
      </c>
      <c r="K104" s="134"/>
      <c r="L104" s="20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91"/>
      <c r="C105" s="192"/>
      <c r="D105" s="193" t="s">
        <v>123</v>
      </c>
      <c r="E105" s="194"/>
      <c r="F105" s="194"/>
      <c r="G105" s="194"/>
      <c r="H105" s="194"/>
      <c r="I105" s="194"/>
      <c r="J105" s="195">
        <f>J437</f>
        <v>0</v>
      </c>
      <c r="K105" s="192"/>
      <c r="L105" s="196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7"/>
      <c r="C106" s="134"/>
      <c r="D106" s="198" t="s">
        <v>124</v>
      </c>
      <c r="E106" s="199"/>
      <c r="F106" s="199"/>
      <c r="G106" s="199"/>
      <c r="H106" s="199"/>
      <c r="I106" s="199"/>
      <c r="J106" s="200">
        <f>J438</f>
        <v>0</v>
      </c>
      <c r="K106" s="134"/>
      <c r="L106" s="20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7"/>
      <c r="C107" s="134"/>
      <c r="D107" s="198" t="s">
        <v>125</v>
      </c>
      <c r="E107" s="199"/>
      <c r="F107" s="199"/>
      <c r="G107" s="199"/>
      <c r="H107" s="199"/>
      <c r="I107" s="199"/>
      <c r="J107" s="200">
        <f>J480</f>
        <v>0</v>
      </c>
      <c r="K107" s="134"/>
      <c r="L107" s="20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7"/>
      <c r="C108" s="134"/>
      <c r="D108" s="198" t="s">
        <v>535</v>
      </c>
      <c r="E108" s="199"/>
      <c r="F108" s="199"/>
      <c r="G108" s="199"/>
      <c r="H108" s="199"/>
      <c r="I108" s="199"/>
      <c r="J108" s="200">
        <f>J492</f>
        <v>0</v>
      </c>
      <c r="K108" s="134"/>
      <c r="L108" s="20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7"/>
      <c r="C109" s="134"/>
      <c r="D109" s="198" t="s">
        <v>126</v>
      </c>
      <c r="E109" s="199"/>
      <c r="F109" s="199"/>
      <c r="G109" s="199"/>
      <c r="H109" s="199"/>
      <c r="I109" s="199"/>
      <c r="J109" s="200">
        <f>J499</f>
        <v>0</v>
      </c>
      <c r="K109" s="134"/>
      <c r="L109" s="20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7"/>
      <c r="C110" s="134"/>
      <c r="D110" s="198" t="s">
        <v>127</v>
      </c>
      <c r="E110" s="199"/>
      <c r="F110" s="199"/>
      <c r="G110" s="199"/>
      <c r="H110" s="199"/>
      <c r="I110" s="199"/>
      <c r="J110" s="200">
        <f>J510</f>
        <v>0</v>
      </c>
      <c r="K110" s="134"/>
      <c r="L110" s="20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7"/>
      <c r="C111" s="134"/>
      <c r="D111" s="198" t="s">
        <v>128</v>
      </c>
      <c r="E111" s="199"/>
      <c r="F111" s="199"/>
      <c r="G111" s="199"/>
      <c r="H111" s="199"/>
      <c r="I111" s="199"/>
      <c r="J111" s="200">
        <f>J517</f>
        <v>0</v>
      </c>
      <c r="K111" s="134"/>
      <c r="L111" s="20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7"/>
      <c r="C112" s="134"/>
      <c r="D112" s="198" t="s">
        <v>129</v>
      </c>
      <c r="E112" s="199"/>
      <c r="F112" s="199"/>
      <c r="G112" s="199"/>
      <c r="H112" s="199"/>
      <c r="I112" s="199"/>
      <c r="J112" s="200">
        <f>J532</f>
        <v>0</v>
      </c>
      <c r="K112" s="134"/>
      <c r="L112" s="20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7"/>
      <c r="C113" s="134"/>
      <c r="D113" s="198" t="s">
        <v>130</v>
      </c>
      <c r="E113" s="199"/>
      <c r="F113" s="199"/>
      <c r="G113" s="199"/>
      <c r="H113" s="199"/>
      <c r="I113" s="199"/>
      <c r="J113" s="200">
        <f>J555</f>
        <v>0</v>
      </c>
      <c r="K113" s="134"/>
      <c r="L113" s="20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7"/>
      <c r="C114" s="134"/>
      <c r="D114" s="198" t="s">
        <v>131</v>
      </c>
      <c r="E114" s="199"/>
      <c r="F114" s="199"/>
      <c r="G114" s="199"/>
      <c r="H114" s="199"/>
      <c r="I114" s="199"/>
      <c r="J114" s="200">
        <f>J563</f>
        <v>0</v>
      </c>
      <c r="K114" s="134"/>
      <c r="L114" s="20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7"/>
      <c r="C115" s="134"/>
      <c r="D115" s="198" t="s">
        <v>132</v>
      </c>
      <c r="E115" s="199"/>
      <c r="F115" s="199"/>
      <c r="G115" s="199"/>
      <c r="H115" s="199"/>
      <c r="I115" s="199"/>
      <c r="J115" s="200">
        <f>J598</f>
        <v>0</v>
      </c>
      <c r="K115" s="134"/>
      <c r="L115" s="20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7"/>
      <c r="C116" s="134"/>
      <c r="D116" s="198" t="s">
        <v>133</v>
      </c>
      <c r="E116" s="199"/>
      <c r="F116" s="199"/>
      <c r="G116" s="199"/>
      <c r="H116" s="199"/>
      <c r="I116" s="199"/>
      <c r="J116" s="200">
        <f>J612</f>
        <v>0</v>
      </c>
      <c r="K116" s="134"/>
      <c r="L116" s="20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7"/>
      <c r="C117" s="134"/>
      <c r="D117" s="198" t="s">
        <v>134</v>
      </c>
      <c r="E117" s="199"/>
      <c r="F117" s="199"/>
      <c r="G117" s="199"/>
      <c r="H117" s="199"/>
      <c r="I117" s="199"/>
      <c r="J117" s="200">
        <f>J645</f>
        <v>0</v>
      </c>
      <c r="K117" s="134"/>
      <c r="L117" s="201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7"/>
      <c r="C118" s="134"/>
      <c r="D118" s="198" t="s">
        <v>135</v>
      </c>
      <c r="E118" s="199"/>
      <c r="F118" s="199"/>
      <c r="G118" s="199"/>
      <c r="H118" s="199"/>
      <c r="I118" s="199"/>
      <c r="J118" s="200">
        <f>J672</f>
        <v>0</v>
      </c>
      <c r="K118" s="134"/>
      <c r="L118" s="201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7"/>
      <c r="C119" s="134"/>
      <c r="D119" s="198" t="s">
        <v>536</v>
      </c>
      <c r="E119" s="199"/>
      <c r="F119" s="199"/>
      <c r="G119" s="199"/>
      <c r="H119" s="199"/>
      <c r="I119" s="199"/>
      <c r="J119" s="200">
        <f>J736</f>
        <v>0</v>
      </c>
      <c r="K119" s="134"/>
      <c r="L119" s="20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97"/>
      <c r="C120" s="134"/>
      <c r="D120" s="198" t="s">
        <v>537</v>
      </c>
      <c r="E120" s="199"/>
      <c r="F120" s="199"/>
      <c r="G120" s="199"/>
      <c r="H120" s="199"/>
      <c r="I120" s="199"/>
      <c r="J120" s="200">
        <f>J743</f>
        <v>0</v>
      </c>
      <c r="K120" s="134"/>
      <c r="L120" s="201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2" customFormat="1" ht="21.84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29.28" customHeight="1">
      <c r="A123" s="39"/>
      <c r="B123" s="40"/>
      <c r="C123" s="190" t="s">
        <v>136</v>
      </c>
      <c r="D123" s="41"/>
      <c r="E123" s="41"/>
      <c r="F123" s="41"/>
      <c r="G123" s="41"/>
      <c r="H123" s="41"/>
      <c r="I123" s="41"/>
      <c r="J123" s="202">
        <f>ROUND(J124 + J125 + J126 + J127 + J128 + J129,2)</f>
        <v>0</v>
      </c>
      <c r="K123" s="41"/>
      <c r="L123" s="64"/>
      <c r="N123" s="203" t="s">
        <v>38</v>
      </c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8" customHeight="1">
      <c r="A124" s="39"/>
      <c r="B124" s="40"/>
      <c r="C124" s="41"/>
      <c r="D124" s="204" t="s">
        <v>137</v>
      </c>
      <c r="E124" s="205"/>
      <c r="F124" s="205"/>
      <c r="G124" s="41"/>
      <c r="H124" s="41"/>
      <c r="I124" s="41"/>
      <c r="J124" s="206">
        <v>0</v>
      </c>
      <c r="K124" s="41"/>
      <c r="L124" s="207"/>
      <c r="M124" s="208"/>
      <c r="N124" s="209" t="s">
        <v>39</v>
      </c>
      <c r="O124" s="208"/>
      <c r="P124" s="208"/>
      <c r="Q124" s="208"/>
      <c r="R124" s="208"/>
      <c r="S124" s="210"/>
      <c r="T124" s="210"/>
      <c r="U124" s="210"/>
      <c r="V124" s="210"/>
      <c r="W124" s="210"/>
      <c r="X124" s="210"/>
      <c r="Y124" s="210"/>
      <c r="Z124" s="210"/>
      <c r="AA124" s="210"/>
      <c r="AB124" s="210"/>
      <c r="AC124" s="210"/>
      <c r="AD124" s="210"/>
      <c r="AE124" s="210"/>
      <c r="AF124" s="208"/>
      <c r="AG124" s="208"/>
      <c r="AH124" s="208"/>
      <c r="AI124" s="208"/>
      <c r="AJ124" s="208"/>
      <c r="AK124" s="208"/>
      <c r="AL124" s="208"/>
      <c r="AM124" s="208"/>
      <c r="AN124" s="208"/>
      <c r="AO124" s="208"/>
      <c r="AP124" s="208"/>
      <c r="AQ124" s="208"/>
      <c r="AR124" s="208"/>
      <c r="AS124" s="208"/>
      <c r="AT124" s="208"/>
      <c r="AU124" s="208"/>
      <c r="AV124" s="208"/>
      <c r="AW124" s="208"/>
      <c r="AX124" s="208"/>
      <c r="AY124" s="211" t="s">
        <v>107</v>
      </c>
      <c r="AZ124" s="208"/>
      <c r="BA124" s="208"/>
      <c r="BB124" s="208"/>
      <c r="BC124" s="208"/>
      <c r="BD124" s="208"/>
      <c r="BE124" s="212">
        <f>IF(N124="základní",J124,0)</f>
        <v>0</v>
      </c>
      <c r="BF124" s="212">
        <f>IF(N124="snížená",J124,0)</f>
        <v>0</v>
      </c>
      <c r="BG124" s="212">
        <f>IF(N124="zákl. přenesená",J124,0)</f>
        <v>0</v>
      </c>
      <c r="BH124" s="212">
        <f>IF(N124="sníž. přenesená",J124,0)</f>
        <v>0</v>
      </c>
      <c r="BI124" s="212">
        <f>IF(N124="nulová",J124,0)</f>
        <v>0</v>
      </c>
      <c r="BJ124" s="211" t="s">
        <v>8</v>
      </c>
      <c r="BK124" s="208"/>
      <c r="BL124" s="208"/>
      <c r="BM124" s="208"/>
    </row>
    <row r="125" s="2" customFormat="1" ht="18" customHeight="1">
      <c r="A125" s="39"/>
      <c r="B125" s="40"/>
      <c r="C125" s="41"/>
      <c r="D125" s="204" t="s">
        <v>138</v>
      </c>
      <c r="E125" s="205"/>
      <c r="F125" s="205"/>
      <c r="G125" s="41"/>
      <c r="H125" s="41"/>
      <c r="I125" s="41"/>
      <c r="J125" s="206">
        <v>0</v>
      </c>
      <c r="K125" s="41"/>
      <c r="L125" s="207"/>
      <c r="M125" s="208"/>
      <c r="N125" s="209" t="s">
        <v>39</v>
      </c>
      <c r="O125" s="208"/>
      <c r="P125" s="208"/>
      <c r="Q125" s="208"/>
      <c r="R125" s="208"/>
      <c r="S125" s="210"/>
      <c r="T125" s="210"/>
      <c r="U125" s="210"/>
      <c r="V125" s="210"/>
      <c r="W125" s="210"/>
      <c r="X125" s="210"/>
      <c r="Y125" s="210"/>
      <c r="Z125" s="210"/>
      <c r="AA125" s="210"/>
      <c r="AB125" s="210"/>
      <c r="AC125" s="210"/>
      <c r="AD125" s="210"/>
      <c r="AE125" s="210"/>
      <c r="AF125" s="208"/>
      <c r="AG125" s="208"/>
      <c r="AH125" s="208"/>
      <c r="AI125" s="208"/>
      <c r="AJ125" s="208"/>
      <c r="AK125" s="208"/>
      <c r="AL125" s="208"/>
      <c r="AM125" s="208"/>
      <c r="AN125" s="208"/>
      <c r="AO125" s="208"/>
      <c r="AP125" s="208"/>
      <c r="AQ125" s="208"/>
      <c r="AR125" s="208"/>
      <c r="AS125" s="208"/>
      <c r="AT125" s="208"/>
      <c r="AU125" s="208"/>
      <c r="AV125" s="208"/>
      <c r="AW125" s="208"/>
      <c r="AX125" s="208"/>
      <c r="AY125" s="211" t="s">
        <v>107</v>
      </c>
      <c r="AZ125" s="208"/>
      <c r="BA125" s="208"/>
      <c r="BB125" s="208"/>
      <c r="BC125" s="208"/>
      <c r="BD125" s="208"/>
      <c r="BE125" s="212">
        <f>IF(N125="základní",J125,0)</f>
        <v>0</v>
      </c>
      <c r="BF125" s="212">
        <f>IF(N125="snížená",J125,0)</f>
        <v>0</v>
      </c>
      <c r="BG125" s="212">
        <f>IF(N125="zákl. přenesená",J125,0)</f>
        <v>0</v>
      </c>
      <c r="BH125" s="212">
        <f>IF(N125="sníž. přenesená",J125,0)</f>
        <v>0</v>
      </c>
      <c r="BI125" s="212">
        <f>IF(N125="nulová",J125,0)</f>
        <v>0</v>
      </c>
      <c r="BJ125" s="211" t="s">
        <v>8</v>
      </c>
      <c r="BK125" s="208"/>
      <c r="BL125" s="208"/>
      <c r="BM125" s="208"/>
    </row>
    <row r="126" s="2" customFormat="1" ht="18" customHeight="1">
      <c r="A126" s="39"/>
      <c r="B126" s="40"/>
      <c r="C126" s="41"/>
      <c r="D126" s="204" t="s">
        <v>139</v>
      </c>
      <c r="E126" s="205"/>
      <c r="F126" s="205"/>
      <c r="G126" s="41"/>
      <c r="H126" s="41"/>
      <c r="I126" s="41"/>
      <c r="J126" s="206">
        <v>0</v>
      </c>
      <c r="K126" s="41"/>
      <c r="L126" s="207"/>
      <c r="M126" s="208"/>
      <c r="N126" s="209" t="s">
        <v>39</v>
      </c>
      <c r="O126" s="208"/>
      <c r="P126" s="208"/>
      <c r="Q126" s="208"/>
      <c r="R126" s="208"/>
      <c r="S126" s="210"/>
      <c r="T126" s="210"/>
      <c r="U126" s="210"/>
      <c r="V126" s="210"/>
      <c r="W126" s="210"/>
      <c r="X126" s="210"/>
      <c r="Y126" s="210"/>
      <c r="Z126" s="210"/>
      <c r="AA126" s="210"/>
      <c r="AB126" s="210"/>
      <c r="AC126" s="210"/>
      <c r="AD126" s="210"/>
      <c r="AE126" s="210"/>
      <c r="AF126" s="208"/>
      <c r="AG126" s="208"/>
      <c r="AH126" s="208"/>
      <c r="AI126" s="208"/>
      <c r="AJ126" s="208"/>
      <c r="AK126" s="208"/>
      <c r="AL126" s="208"/>
      <c r="AM126" s="208"/>
      <c r="AN126" s="208"/>
      <c r="AO126" s="208"/>
      <c r="AP126" s="208"/>
      <c r="AQ126" s="208"/>
      <c r="AR126" s="208"/>
      <c r="AS126" s="208"/>
      <c r="AT126" s="208"/>
      <c r="AU126" s="208"/>
      <c r="AV126" s="208"/>
      <c r="AW126" s="208"/>
      <c r="AX126" s="208"/>
      <c r="AY126" s="211" t="s">
        <v>107</v>
      </c>
      <c r="AZ126" s="208"/>
      <c r="BA126" s="208"/>
      <c r="BB126" s="208"/>
      <c r="BC126" s="208"/>
      <c r="BD126" s="208"/>
      <c r="BE126" s="212">
        <f>IF(N126="základní",J126,0)</f>
        <v>0</v>
      </c>
      <c r="BF126" s="212">
        <f>IF(N126="snížená",J126,0)</f>
        <v>0</v>
      </c>
      <c r="BG126" s="212">
        <f>IF(N126="zákl. přenesená",J126,0)</f>
        <v>0</v>
      </c>
      <c r="BH126" s="212">
        <f>IF(N126="sníž. přenesená",J126,0)</f>
        <v>0</v>
      </c>
      <c r="BI126" s="212">
        <f>IF(N126="nulová",J126,0)</f>
        <v>0</v>
      </c>
      <c r="BJ126" s="211" t="s">
        <v>8</v>
      </c>
      <c r="BK126" s="208"/>
      <c r="BL126" s="208"/>
      <c r="BM126" s="208"/>
    </row>
    <row r="127" s="2" customFormat="1" ht="18" customHeight="1">
      <c r="A127" s="39"/>
      <c r="B127" s="40"/>
      <c r="C127" s="41"/>
      <c r="D127" s="204" t="s">
        <v>140</v>
      </c>
      <c r="E127" s="205"/>
      <c r="F127" s="205"/>
      <c r="G127" s="41"/>
      <c r="H127" s="41"/>
      <c r="I127" s="41"/>
      <c r="J127" s="206">
        <v>0</v>
      </c>
      <c r="K127" s="41"/>
      <c r="L127" s="207"/>
      <c r="M127" s="208"/>
      <c r="N127" s="209" t="s">
        <v>39</v>
      </c>
      <c r="O127" s="208"/>
      <c r="P127" s="208"/>
      <c r="Q127" s="208"/>
      <c r="R127" s="208"/>
      <c r="S127" s="210"/>
      <c r="T127" s="210"/>
      <c r="U127" s="210"/>
      <c r="V127" s="210"/>
      <c r="W127" s="210"/>
      <c r="X127" s="210"/>
      <c r="Y127" s="210"/>
      <c r="Z127" s="210"/>
      <c r="AA127" s="210"/>
      <c r="AB127" s="210"/>
      <c r="AC127" s="210"/>
      <c r="AD127" s="210"/>
      <c r="AE127" s="210"/>
      <c r="AF127" s="208"/>
      <c r="AG127" s="208"/>
      <c r="AH127" s="208"/>
      <c r="AI127" s="208"/>
      <c r="AJ127" s="208"/>
      <c r="AK127" s="208"/>
      <c r="AL127" s="208"/>
      <c r="AM127" s="208"/>
      <c r="AN127" s="208"/>
      <c r="AO127" s="208"/>
      <c r="AP127" s="208"/>
      <c r="AQ127" s="208"/>
      <c r="AR127" s="208"/>
      <c r="AS127" s="208"/>
      <c r="AT127" s="208"/>
      <c r="AU127" s="208"/>
      <c r="AV127" s="208"/>
      <c r="AW127" s="208"/>
      <c r="AX127" s="208"/>
      <c r="AY127" s="211" t="s">
        <v>107</v>
      </c>
      <c r="AZ127" s="208"/>
      <c r="BA127" s="208"/>
      <c r="BB127" s="208"/>
      <c r="BC127" s="208"/>
      <c r="BD127" s="208"/>
      <c r="BE127" s="212">
        <f>IF(N127="základní",J127,0)</f>
        <v>0</v>
      </c>
      <c r="BF127" s="212">
        <f>IF(N127="snížená",J127,0)</f>
        <v>0</v>
      </c>
      <c r="BG127" s="212">
        <f>IF(N127="zákl. přenesená",J127,0)</f>
        <v>0</v>
      </c>
      <c r="BH127" s="212">
        <f>IF(N127="sníž. přenesená",J127,0)</f>
        <v>0</v>
      </c>
      <c r="BI127" s="212">
        <f>IF(N127="nulová",J127,0)</f>
        <v>0</v>
      </c>
      <c r="BJ127" s="211" t="s">
        <v>8</v>
      </c>
      <c r="BK127" s="208"/>
      <c r="BL127" s="208"/>
      <c r="BM127" s="208"/>
    </row>
    <row r="128" s="2" customFormat="1" ht="18" customHeight="1">
      <c r="A128" s="39"/>
      <c r="B128" s="40"/>
      <c r="C128" s="41"/>
      <c r="D128" s="204" t="s">
        <v>141</v>
      </c>
      <c r="E128" s="205"/>
      <c r="F128" s="205"/>
      <c r="G128" s="41"/>
      <c r="H128" s="41"/>
      <c r="I128" s="41"/>
      <c r="J128" s="206">
        <v>0</v>
      </c>
      <c r="K128" s="41"/>
      <c r="L128" s="207"/>
      <c r="M128" s="208"/>
      <c r="N128" s="209" t="s">
        <v>39</v>
      </c>
      <c r="O128" s="208"/>
      <c r="P128" s="208"/>
      <c r="Q128" s="208"/>
      <c r="R128" s="208"/>
      <c r="S128" s="210"/>
      <c r="T128" s="210"/>
      <c r="U128" s="210"/>
      <c r="V128" s="210"/>
      <c r="W128" s="210"/>
      <c r="X128" s="210"/>
      <c r="Y128" s="210"/>
      <c r="Z128" s="210"/>
      <c r="AA128" s="210"/>
      <c r="AB128" s="210"/>
      <c r="AC128" s="210"/>
      <c r="AD128" s="210"/>
      <c r="AE128" s="210"/>
      <c r="AF128" s="208"/>
      <c r="AG128" s="208"/>
      <c r="AH128" s="208"/>
      <c r="AI128" s="208"/>
      <c r="AJ128" s="208"/>
      <c r="AK128" s="208"/>
      <c r="AL128" s="208"/>
      <c r="AM128" s="208"/>
      <c r="AN128" s="208"/>
      <c r="AO128" s="208"/>
      <c r="AP128" s="208"/>
      <c r="AQ128" s="208"/>
      <c r="AR128" s="208"/>
      <c r="AS128" s="208"/>
      <c r="AT128" s="208"/>
      <c r="AU128" s="208"/>
      <c r="AV128" s="208"/>
      <c r="AW128" s="208"/>
      <c r="AX128" s="208"/>
      <c r="AY128" s="211" t="s">
        <v>107</v>
      </c>
      <c r="AZ128" s="208"/>
      <c r="BA128" s="208"/>
      <c r="BB128" s="208"/>
      <c r="BC128" s="208"/>
      <c r="BD128" s="208"/>
      <c r="BE128" s="212">
        <f>IF(N128="základní",J128,0)</f>
        <v>0</v>
      </c>
      <c r="BF128" s="212">
        <f>IF(N128="snížená",J128,0)</f>
        <v>0</v>
      </c>
      <c r="BG128" s="212">
        <f>IF(N128="zákl. přenesená",J128,0)</f>
        <v>0</v>
      </c>
      <c r="BH128" s="212">
        <f>IF(N128="sníž. přenesená",J128,0)</f>
        <v>0</v>
      </c>
      <c r="BI128" s="212">
        <f>IF(N128="nulová",J128,0)</f>
        <v>0</v>
      </c>
      <c r="BJ128" s="211" t="s">
        <v>8</v>
      </c>
      <c r="BK128" s="208"/>
      <c r="BL128" s="208"/>
      <c r="BM128" s="208"/>
    </row>
    <row r="129" s="2" customFormat="1" ht="18" customHeight="1">
      <c r="A129" s="39"/>
      <c r="B129" s="40"/>
      <c r="C129" s="41"/>
      <c r="D129" s="205" t="s">
        <v>142</v>
      </c>
      <c r="E129" s="41"/>
      <c r="F129" s="41"/>
      <c r="G129" s="41"/>
      <c r="H129" s="41"/>
      <c r="I129" s="41"/>
      <c r="J129" s="206">
        <f>ROUND(J30*T129,2)</f>
        <v>0</v>
      </c>
      <c r="K129" s="41"/>
      <c r="L129" s="207"/>
      <c r="M129" s="208"/>
      <c r="N129" s="209" t="s">
        <v>39</v>
      </c>
      <c r="O129" s="208"/>
      <c r="P129" s="208"/>
      <c r="Q129" s="208"/>
      <c r="R129" s="208"/>
      <c r="S129" s="210"/>
      <c r="T129" s="210"/>
      <c r="U129" s="210"/>
      <c r="V129" s="210"/>
      <c r="W129" s="210"/>
      <c r="X129" s="210"/>
      <c r="Y129" s="210"/>
      <c r="Z129" s="210"/>
      <c r="AA129" s="210"/>
      <c r="AB129" s="210"/>
      <c r="AC129" s="210"/>
      <c r="AD129" s="210"/>
      <c r="AE129" s="210"/>
      <c r="AF129" s="208"/>
      <c r="AG129" s="208"/>
      <c r="AH129" s="208"/>
      <c r="AI129" s="208"/>
      <c r="AJ129" s="208"/>
      <c r="AK129" s="208"/>
      <c r="AL129" s="208"/>
      <c r="AM129" s="208"/>
      <c r="AN129" s="208"/>
      <c r="AO129" s="208"/>
      <c r="AP129" s="208"/>
      <c r="AQ129" s="208"/>
      <c r="AR129" s="208"/>
      <c r="AS129" s="208"/>
      <c r="AT129" s="208"/>
      <c r="AU129" s="208"/>
      <c r="AV129" s="208"/>
      <c r="AW129" s="208"/>
      <c r="AX129" s="208"/>
      <c r="AY129" s="211" t="s">
        <v>143</v>
      </c>
      <c r="AZ129" s="208"/>
      <c r="BA129" s="208"/>
      <c r="BB129" s="208"/>
      <c r="BC129" s="208"/>
      <c r="BD129" s="208"/>
      <c r="BE129" s="212">
        <f>IF(N129="základní",J129,0)</f>
        <v>0</v>
      </c>
      <c r="BF129" s="212">
        <f>IF(N129="snížená",J129,0)</f>
        <v>0</v>
      </c>
      <c r="BG129" s="212">
        <f>IF(N129="zákl. přenesená",J129,0)</f>
        <v>0</v>
      </c>
      <c r="BH129" s="212">
        <f>IF(N129="sníž. přenesená",J129,0)</f>
        <v>0</v>
      </c>
      <c r="BI129" s="212">
        <f>IF(N129="nulová",J129,0)</f>
        <v>0</v>
      </c>
      <c r="BJ129" s="211" t="s">
        <v>8</v>
      </c>
      <c r="BK129" s="208"/>
      <c r="BL129" s="208"/>
      <c r="BM129" s="208"/>
    </row>
    <row r="130" s="2" customForma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29.28" customHeight="1">
      <c r="A131" s="39"/>
      <c r="B131" s="40"/>
      <c r="C131" s="213" t="s">
        <v>144</v>
      </c>
      <c r="D131" s="188"/>
      <c r="E131" s="188"/>
      <c r="F131" s="188"/>
      <c r="G131" s="188"/>
      <c r="H131" s="188"/>
      <c r="I131" s="188"/>
      <c r="J131" s="214">
        <f>ROUND(J96+J123,2)</f>
        <v>0</v>
      </c>
      <c r="K131" s="188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67"/>
      <c r="C132" s="68"/>
      <c r="D132" s="68"/>
      <c r="E132" s="68"/>
      <c r="F132" s="68"/>
      <c r="G132" s="68"/>
      <c r="H132" s="68"/>
      <c r="I132" s="68"/>
      <c r="J132" s="68"/>
      <c r="K132" s="68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6" s="2" customFormat="1" ht="6.96" customHeight="1">
      <c r="A136" s="39"/>
      <c r="B136" s="69"/>
      <c r="C136" s="70"/>
      <c r="D136" s="70"/>
      <c r="E136" s="70"/>
      <c r="F136" s="70"/>
      <c r="G136" s="70"/>
      <c r="H136" s="70"/>
      <c r="I136" s="70"/>
      <c r="J136" s="70"/>
      <c r="K136" s="70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24.96" customHeight="1">
      <c r="A137" s="39"/>
      <c r="B137" s="40"/>
      <c r="C137" s="24" t="s">
        <v>145</v>
      </c>
      <c r="D137" s="41"/>
      <c r="E137" s="41"/>
      <c r="F137" s="41"/>
      <c r="G137" s="41"/>
      <c r="H137" s="41"/>
      <c r="I137" s="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6.96" customHeight="1">
      <c r="A138" s="39"/>
      <c r="B138" s="40"/>
      <c r="C138" s="41"/>
      <c r="D138" s="41"/>
      <c r="E138" s="41"/>
      <c r="F138" s="41"/>
      <c r="G138" s="41"/>
      <c r="H138" s="41"/>
      <c r="I138" s="41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2" customHeight="1">
      <c r="A139" s="39"/>
      <c r="B139" s="40"/>
      <c r="C139" s="33" t="s">
        <v>16</v>
      </c>
      <c r="D139" s="41"/>
      <c r="E139" s="41"/>
      <c r="F139" s="41"/>
      <c r="G139" s="41"/>
      <c r="H139" s="41"/>
      <c r="I139" s="41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6.5" customHeight="1">
      <c r="A140" s="39"/>
      <c r="B140" s="40"/>
      <c r="C140" s="41"/>
      <c r="D140" s="41"/>
      <c r="E140" s="186" t="str">
        <f>E7</f>
        <v>Příloha č.1a - Škola hrou, Trutnov, ZŠ R. Frimla 816</v>
      </c>
      <c r="F140" s="33"/>
      <c r="G140" s="33"/>
      <c r="H140" s="33"/>
      <c r="I140" s="41"/>
      <c r="J140" s="41"/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12" customHeight="1">
      <c r="A141" s="39"/>
      <c r="B141" s="40"/>
      <c r="C141" s="33" t="s">
        <v>110</v>
      </c>
      <c r="D141" s="41"/>
      <c r="E141" s="41"/>
      <c r="F141" s="41"/>
      <c r="G141" s="41"/>
      <c r="H141" s="41"/>
      <c r="I141" s="41"/>
      <c r="J141" s="41"/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16.5" customHeight="1">
      <c r="A142" s="39"/>
      <c r="B142" s="40"/>
      <c r="C142" s="41"/>
      <c r="D142" s="41"/>
      <c r="E142" s="77" t="str">
        <f>E9</f>
        <v>75-02 - Architektonicko stavební řešení</v>
      </c>
      <c r="F142" s="41"/>
      <c r="G142" s="41"/>
      <c r="H142" s="41"/>
      <c r="I142" s="41"/>
      <c r="J142" s="41"/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2" customFormat="1" ht="6.96" customHeight="1">
      <c r="A143" s="39"/>
      <c r="B143" s="40"/>
      <c r="C143" s="41"/>
      <c r="D143" s="41"/>
      <c r="E143" s="41"/>
      <c r="F143" s="41"/>
      <c r="G143" s="41"/>
      <c r="H143" s="41"/>
      <c r="I143" s="41"/>
      <c r="J143" s="41"/>
      <c r="K143" s="41"/>
      <c r="L143" s="64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  <row r="144" s="2" customFormat="1" ht="12" customHeight="1">
      <c r="A144" s="39"/>
      <c r="B144" s="40"/>
      <c r="C144" s="33" t="s">
        <v>20</v>
      </c>
      <c r="D144" s="41"/>
      <c r="E144" s="41"/>
      <c r="F144" s="28" t="str">
        <f>F12</f>
        <v xml:space="preserve"> </v>
      </c>
      <c r="G144" s="41"/>
      <c r="H144" s="41"/>
      <c r="I144" s="33" t="s">
        <v>22</v>
      </c>
      <c r="J144" s="80" t="str">
        <f>IF(J12="","",J12)</f>
        <v>10. 5. 2024</v>
      </c>
      <c r="K144" s="41"/>
      <c r="L144" s="64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</row>
    <row r="145" s="2" customFormat="1" ht="6.96" customHeight="1">
      <c r="A145" s="39"/>
      <c r="B145" s="40"/>
      <c r="C145" s="41"/>
      <c r="D145" s="41"/>
      <c r="E145" s="41"/>
      <c r="F145" s="41"/>
      <c r="G145" s="41"/>
      <c r="H145" s="41"/>
      <c r="I145" s="41"/>
      <c r="J145" s="41"/>
      <c r="K145" s="41"/>
      <c r="L145" s="64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</row>
    <row r="146" s="2" customFormat="1" ht="15.15" customHeight="1">
      <c r="A146" s="39"/>
      <c r="B146" s="40"/>
      <c r="C146" s="33" t="s">
        <v>24</v>
      </c>
      <c r="D146" s="41"/>
      <c r="E146" s="41"/>
      <c r="F146" s="28" t="str">
        <f>E15</f>
        <v xml:space="preserve"> </v>
      </c>
      <c r="G146" s="41"/>
      <c r="H146" s="41"/>
      <c r="I146" s="33" t="s">
        <v>30</v>
      </c>
      <c r="J146" s="37" t="str">
        <f>E21</f>
        <v xml:space="preserve"> </v>
      </c>
      <c r="K146" s="41"/>
      <c r="L146" s="64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  <row r="147" s="2" customFormat="1" ht="15.15" customHeight="1">
      <c r="A147" s="39"/>
      <c r="B147" s="40"/>
      <c r="C147" s="33" t="s">
        <v>28</v>
      </c>
      <c r="D147" s="41"/>
      <c r="E147" s="41"/>
      <c r="F147" s="28" t="str">
        <f>IF(E18="","",E18)</f>
        <v>Vyplň údaj</v>
      </c>
      <c r="G147" s="41"/>
      <c r="H147" s="41"/>
      <c r="I147" s="33" t="s">
        <v>32</v>
      </c>
      <c r="J147" s="37" t="str">
        <f>E24</f>
        <v xml:space="preserve"> </v>
      </c>
      <c r="K147" s="41"/>
      <c r="L147" s="64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</row>
    <row r="148" s="2" customFormat="1" ht="10.32" customHeight="1">
      <c r="A148" s="39"/>
      <c r="B148" s="40"/>
      <c r="C148" s="41"/>
      <c r="D148" s="41"/>
      <c r="E148" s="41"/>
      <c r="F148" s="41"/>
      <c r="G148" s="41"/>
      <c r="H148" s="41"/>
      <c r="I148" s="41"/>
      <c r="J148" s="41"/>
      <c r="K148" s="41"/>
      <c r="L148" s="64"/>
      <c r="S148" s="39"/>
      <c r="T148" s="39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</row>
    <row r="149" s="11" customFormat="1" ht="29.28" customHeight="1">
      <c r="A149" s="215"/>
      <c r="B149" s="216"/>
      <c r="C149" s="217" t="s">
        <v>146</v>
      </c>
      <c r="D149" s="218" t="s">
        <v>59</v>
      </c>
      <c r="E149" s="218" t="s">
        <v>55</v>
      </c>
      <c r="F149" s="218" t="s">
        <v>56</v>
      </c>
      <c r="G149" s="218" t="s">
        <v>147</v>
      </c>
      <c r="H149" s="218" t="s">
        <v>148</v>
      </c>
      <c r="I149" s="218" t="s">
        <v>149</v>
      </c>
      <c r="J149" s="219" t="s">
        <v>116</v>
      </c>
      <c r="K149" s="220" t="s">
        <v>150</v>
      </c>
      <c r="L149" s="221"/>
      <c r="M149" s="101" t="s">
        <v>1</v>
      </c>
      <c r="N149" s="102" t="s">
        <v>38</v>
      </c>
      <c r="O149" s="102" t="s">
        <v>151</v>
      </c>
      <c r="P149" s="102" t="s">
        <v>152</v>
      </c>
      <c r="Q149" s="102" t="s">
        <v>153</v>
      </c>
      <c r="R149" s="102" t="s">
        <v>154</v>
      </c>
      <c r="S149" s="102" t="s">
        <v>155</v>
      </c>
      <c r="T149" s="103" t="s">
        <v>156</v>
      </c>
      <c r="U149" s="215"/>
      <c r="V149" s="215"/>
      <c r="W149" s="215"/>
      <c r="X149" s="215"/>
      <c r="Y149" s="215"/>
      <c r="Z149" s="215"/>
      <c r="AA149" s="215"/>
      <c r="AB149" s="215"/>
      <c r="AC149" s="215"/>
      <c r="AD149" s="215"/>
      <c r="AE149" s="215"/>
    </row>
    <row r="150" s="2" customFormat="1" ht="22.8" customHeight="1">
      <c r="A150" s="39"/>
      <c r="B150" s="40"/>
      <c r="C150" s="108" t="s">
        <v>157</v>
      </c>
      <c r="D150" s="41"/>
      <c r="E150" s="41"/>
      <c r="F150" s="41"/>
      <c r="G150" s="41"/>
      <c r="H150" s="41"/>
      <c r="I150" s="41"/>
      <c r="J150" s="222">
        <f>BK150</f>
        <v>0</v>
      </c>
      <c r="K150" s="41"/>
      <c r="L150" s="45"/>
      <c r="M150" s="104"/>
      <c r="N150" s="223"/>
      <c r="O150" s="105"/>
      <c r="P150" s="224">
        <f>P151+P437</f>
        <v>0</v>
      </c>
      <c r="Q150" s="105"/>
      <c r="R150" s="224">
        <f>R151+R437</f>
        <v>407.58669075087892</v>
      </c>
      <c r="S150" s="105"/>
      <c r="T150" s="225">
        <f>T151+T437</f>
        <v>6.1791830000000001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73</v>
      </c>
      <c r="AU150" s="18" t="s">
        <v>118</v>
      </c>
      <c r="BK150" s="226">
        <f>BK151+BK437</f>
        <v>0</v>
      </c>
    </row>
    <row r="151" s="12" customFormat="1" ht="25.92" customHeight="1">
      <c r="A151" s="12"/>
      <c r="B151" s="227"/>
      <c r="C151" s="228"/>
      <c r="D151" s="229" t="s">
        <v>73</v>
      </c>
      <c r="E151" s="230" t="s">
        <v>158</v>
      </c>
      <c r="F151" s="230" t="s">
        <v>159</v>
      </c>
      <c r="G151" s="228"/>
      <c r="H151" s="228"/>
      <c r="I151" s="231"/>
      <c r="J151" s="232">
        <f>BK151</f>
        <v>0</v>
      </c>
      <c r="K151" s="228"/>
      <c r="L151" s="233"/>
      <c r="M151" s="234"/>
      <c r="N151" s="235"/>
      <c r="O151" s="235"/>
      <c r="P151" s="236">
        <f>P152+P162+P169+P198+P237+P355+P435</f>
        <v>0</v>
      </c>
      <c r="Q151" s="235"/>
      <c r="R151" s="236">
        <f>R152+R162+R169+R198+R237+R355+R435</f>
        <v>360.08987445674688</v>
      </c>
      <c r="S151" s="235"/>
      <c r="T151" s="237">
        <f>T152+T162+T169+T198+T237+T355+T435</f>
        <v>0.0087819999999999999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38" t="s">
        <v>8</v>
      </c>
      <c r="AT151" s="239" t="s">
        <v>73</v>
      </c>
      <c r="AU151" s="239" t="s">
        <v>74</v>
      </c>
      <c r="AY151" s="238" t="s">
        <v>160</v>
      </c>
      <c r="BK151" s="240">
        <f>BK152+BK162+BK169+BK198+BK237+BK355+BK435</f>
        <v>0</v>
      </c>
    </row>
    <row r="152" s="12" customFormat="1" ht="22.8" customHeight="1">
      <c r="A152" s="12"/>
      <c r="B152" s="227"/>
      <c r="C152" s="228"/>
      <c r="D152" s="229" t="s">
        <v>73</v>
      </c>
      <c r="E152" s="241" t="s">
        <v>8</v>
      </c>
      <c r="F152" s="241" t="s">
        <v>538</v>
      </c>
      <c r="G152" s="228"/>
      <c r="H152" s="228"/>
      <c r="I152" s="231"/>
      <c r="J152" s="242">
        <f>BK152</f>
        <v>0</v>
      </c>
      <c r="K152" s="228"/>
      <c r="L152" s="233"/>
      <c r="M152" s="234"/>
      <c r="N152" s="235"/>
      <c r="O152" s="235"/>
      <c r="P152" s="236">
        <f>SUM(P153:P161)</f>
        <v>0</v>
      </c>
      <c r="Q152" s="235"/>
      <c r="R152" s="236">
        <f>SUM(R153:R161)</f>
        <v>0</v>
      </c>
      <c r="S152" s="235"/>
      <c r="T152" s="237">
        <f>SUM(T153:T161)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38" t="s">
        <v>8</v>
      </c>
      <c r="AT152" s="239" t="s">
        <v>73</v>
      </c>
      <c r="AU152" s="239" t="s">
        <v>8</v>
      </c>
      <c r="AY152" s="238" t="s">
        <v>160</v>
      </c>
      <c r="BK152" s="240">
        <f>SUM(BK153:BK161)</f>
        <v>0</v>
      </c>
    </row>
    <row r="153" s="2" customFormat="1" ht="24.15" customHeight="1">
      <c r="A153" s="39"/>
      <c r="B153" s="40"/>
      <c r="C153" s="243" t="s">
        <v>8</v>
      </c>
      <c r="D153" s="243" t="s">
        <v>163</v>
      </c>
      <c r="E153" s="244" t="s">
        <v>539</v>
      </c>
      <c r="F153" s="245" t="s">
        <v>540</v>
      </c>
      <c r="G153" s="246" t="s">
        <v>237</v>
      </c>
      <c r="H153" s="247">
        <v>1.3799999999999999</v>
      </c>
      <c r="I153" s="248"/>
      <c r="J153" s="247">
        <f>ROUND(I153*H153,0)</f>
        <v>0</v>
      </c>
      <c r="K153" s="249"/>
      <c r="L153" s="45"/>
      <c r="M153" s="250" t="s">
        <v>1</v>
      </c>
      <c r="N153" s="251" t="s">
        <v>39</v>
      </c>
      <c r="O153" s="92"/>
      <c r="P153" s="252">
        <f>O153*H153</f>
        <v>0</v>
      </c>
      <c r="Q153" s="252">
        <v>0</v>
      </c>
      <c r="R153" s="252">
        <f>Q153*H153</f>
        <v>0</v>
      </c>
      <c r="S153" s="252">
        <v>0</v>
      </c>
      <c r="T153" s="25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54" t="s">
        <v>167</v>
      </c>
      <c r="AT153" s="254" t="s">
        <v>163</v>
      </c>
      <c r="AU153" s="254" t="s">
        <v>83</v>
      </c>
      <c r="AY153" s="18" t="s">
        <v>160</v>
      </c>
      <c r="BE153" s="255">
        <f>IF(N153="základní",J153,0)</f>
        <v>0</v>
      </c>
      <c r="BF153" s="255">
        <f>IF(N153="snížená",J153,0)</f>
        <v>0</v>
      </c>
      <c r="BG153" s="255">
        <f>IF(N153="zákl. přenesená",J153,0)</f>
        <v>0</v>
      </c>
      <c r="BH153" s="255">
        <f>IF(N153="sníž. přenesená",J153,0)</f>
        <v>0</v>
      </c>
      <c r="BI153" s="255">
        <f>IF(N153="nulová",J153,0)</f>
        <v>0</v>
      </c>
      <c r="BJ153" s="18" t="s">
        <v>8</v>
      </c>
      <c r="BK153" s="255">
        <f>ROUND(I153*H153,0)</f>
        <v>0</v>
      </c>
      <c r="BL153" s="18" t="s">
        <v>167</v>
      </c>
      <c r="BM153" s="254" t="s">
        <v>541</v>
      </c>
    </row>
    <row r="154" s="14" customFormat="1">
      <c r="A154" s="14"/>
      <c r="B154" s="267"/>
      <c r="C154" s="268"/>
      <c r="D154" s="258" t="s">
        <v>169</v>
      </c>
      <c r="E154" s="269" t="s">
        <v>1</v>
      </c>
      <c r="F154" s="270" t="s">
        <v>542</v>
      </c>
      <c r="G154" s="268"/>
      <c r="H154" s="271">
        <v>1.3799999999999999</v>
      </c>
      <c r="I154" s="272"/>
      <c r="J154" s="268"/>
      <c r="K154" s="268"/>
      <c r="L154" s="273"/>
      <c r="M154" s="274"/>
      <c r="N154" s="275"/>
      <c r="O154" s="275"/>
      <c r="P154" s="275"/>
      <c r="Q154" s="275"/>
      <c r="R154" s="275"/>
      <c r="S154" s="275"/>
      <c r="T154" s="27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7" t="s">
        <v>169</v>
      </c>
      <c r="AU154" s="277" t="s">
        <v>83</v>
      </c>
      <c r="AV154" s="14" t="s">
        <v>83</v>
      </c>
      <c r="AW154" s="14" t="s">
        <v>31</v>
      </c>
      <c r="AX154" s="14" t="s">
        <v>8</v>
      </c>
      <c r="AY154" s="277" t="s">
        <v>160</v>
      </c>
    </row>
    <row r="155" s="2" customFormat="1" ht="37.8" customHeight="1">
      <c r="A155" s="39"/>
      <c r="B155" s="40"/>
      <c r="C155" s="243" t="s">
        <v>83</v>
      </c>
      <c r="D155" s="243" t="s">
        <v>163</v>
      </c>
      <c r="E155" s="244" t="s">
        <v>543</v>
      </c>
      <c r="F155" s="245" t="s">
        <v>544</v>
      </c>
      <c r="G155" s="246" t="s">
        <v>237</v>
      </c>
      <c r="H155" s="247">
        <v>1.3799999999999999</v>
      </c>
      <c r="I155" s="248"/>
      <c r="J155" s="247">
        <f>ROUND(I155*H155,0)</f>
        <v>0</v>
      </c>
      <c r="K155" s="249"/>
      <c r="L155" s="45"/>
      <c r="M155" s="250" t="s">
        <v>1</v>
      </c>
      <c r="N155" s="251" t="s">
        <v>39</v>
      </c>
      <c r="O155" s="92"/>
      <c r="P155" s="252">
        <f>O155*H155</f>
        <v>0</v>
      </c>
      <c r="Q155" s="252">
        <v>0</v>
      </c>
      <c r="R155" s="252">
        <f>Q155*H155</f>
        <v>0</v>
      </c>
      <c r="S155" s="252">
        <v>0</v>
      </c>
      <c r="T155" s="25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54" t="s">
        <v>167</v>
      </c>
      <c r="AT155" s="254" t="s">
        <v>163</v>
      </c>
      <c r="AU155" s="254" t="s">
        <v>83</v>
      </c>
      <c r="AY155" s="18" t="s">
        <v>160</v>
      </c>
      <c r="BE155" s="255">
        <f>IF(N155="základní",J155,0)</f>
        <v>0</v>
      </c>
      <c r="BF155" s="255">
        <f>IF(N155="snížená",J155,0)</f>
        <v>0</v>
      </c>
      <c r="BG155" s="255">
        <f>IF(N155="zákl. přenesená",J155,0)</f>
        <v>0</v>
      </c>
      <c r="BH155" s="255">
        <f>IF(N155="sníž. přenesená",J155,0)</f>
        <v>0</v>
      </c>
      <c r="BI155" s="255">
        <f>IF(N155="nulová",J155,0)</f>
        <v>0</v>
      </c>
      <c r="BJ155" s="18" t="s">
        <v>8</v>
      </c>
      <c r="BK155" s="255">
        <f>ROUND(I155*H155,0)</f>
        <v>0</v>
      </c>
      <c r="BL155" s="18" t="s">
        <v>167</v>
      </c>
      <c r="BM155" s="254" t="s">
        <v>545</v>
      </c>
    </row>
    <row r="156" s="14" customFormat="1">
      <c r="A156" s="14"/>
      <c r="B156" s="267"/>
      <c r="C156" s="268"/>
      <c r="D156" s="258" t="s">
        <v>169</v>
      </c>
      <c r="E156" s="269" t="s">
        <v>1</v>
      </c>
      <c r="F156" s="270" t="s">
        <v>546</v>
      </c>
      <c r="G156" s="268"/>
      <c r="H156" s="271">
        <v>1.3799999999999999</v>
      </c>
      <c r="I156" s="272"/>
      <c r="J156" s="268"/>
      <c r="K156" s="268"/>
      <c r="L156" s="273"/>
      <c r="M156" s="274"/>
      <c r="N156" s="275"/>
      <c r="O156" s="275"/>
      <c r="P156" s="275"/>
      <c r="Q156" s="275"/>
      <c r="R156" s="275"/>
      <c r="S156" s="275"/>
      <c r="T156" s="27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7" t="s">
        <v>169</v>
      </c>
      <c r="AU156" s="277" t="s">
        <v>83</v>
      </c>
      <c r="AV156" s="14" t="s">
        <v>83</v>
      </c>
      <c r="AW156" s="14" t="s">
        <v>31</v>
      </c>
      <c r="AX156" s="14" t="s">
        <v>8</v>
      </c>
      <c r="AY156" s="277" t="s">
        <v>160</v>
      </c>
    </row>
    <row r="157" s="2" customFormat="1" ht="37.8" customHeight="1">
      <c r="A157" s="39"/>
      <c r="B157" s="40"/>
      <c r="C157" s="243" t="s">
        <v>185</v>
      </c>
      <c r="D157" s="243" t="s">
        <v>163</v>
      </c>
      <c r="E157" s="244" t="s">
        <v>547</v>
      </c>
      <c r="F157" s="245" t="s">
        <v>548</v>
      </c>
      <c r="G157" s="246" t="s">
        <v>237</v>
      </c>
      <c r="H157" s="247">
        <v>5.5199999999999996</v>
      </c>
      <c r="I157" s="248"/>
      <c r="J157" s="247">
        <f>ROUND(I157*H157,0)</f>
        <v>0</v>
      </c>
      <c r="K157" s="249"/>
      <c r="L157" s="45"/>
      <c r="M157" s="250" t="s">
        <v>1</v>
      </c>
      <c r="N157" s="251" t="s">
        <v>39</v>
      </c>
      <c r="O157" s="92"/>
      <c r="P157" s="252">
        <f>O157*H157</f>
        <v>0</v>
      </c>
      <c r="Q157" s="252">
        <v>0</v>
      </c>
      <c r="R157" s="252">
        <f>Q157*H157</f>
        <v>0</v>
      </c>
      <c r="S157" s="252">
        <v>0</v>
      </c>
      <c r="T157" s="25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54" t="s">
        <v>167</v>
      </c>
      <c r="AT157" s="254" t="s">
        <v>163</v>
      </c>
      <c r="AU157" s="254" t="s">
        <v>83</v>
      </c>
      <c r="AY157" s="18" t="s">
        <v>160</v>
      </c>
      <c r="BE157" s="255">
        <f>IF(N157="základní",J157,0)</f>
        <v>0</v>
      </c>
      <c r="BF157" s="255">
        <f>IF(N157="snížená",J157,0)</f>
        <v>0</v>
      </c>
      <c r="BG157" s="255">
        <f>IF(N157="zákl. přenesená",J157,0)</f>
        <v>0</v>
      </c>
      <c r="BH157" s="255">
        <f>IF(N157="sníž. přenesená",J157,0)</f>
        <v>0</v>
      </c>
      <c r="BI157" s="255">
        <f>IF(N157="nulová",J157,0)</f>
        <v>0</v>
      </c>
      <c r="BJ157" s="18" t="s">
        <v>8</v>
      </c>
      <c r="BK157" s="255">
        <f>ROUND(I157*H157,0)</f>
        <v>0</v>
      </c>
      <c r="BL157" s="18" t="s">
        <v>167</v>
      </c>
      <c r="BM157" s="254" t="s">
        <v>549</v>
      </c>
    </row>
    <row r="158" s="14" customFormat="1">
      <c r="A158" s="14"/>
      <c r="B158" s="267"/>
      <c r="C158" s="268"/>
      <c r="D158" s="258" t="s">
        <v>169</v>
      </c>
      <c r="E158" s="269" t="s">
        <v>1</v>
      </c>
      <c r="F158" s="270" t="s">
        <v>550</v>
      </c>
      <c r="G158" s="268"/>
      <c r="H158" s="271">
        <v>5.5199999999999996</v>
      </c>
      <c r="I158" s="272"/>
      <c r="J158" s="268"/>
      <c r="K158" s="268"/>
      <c r="L158" s="273"/>
      <c r="M158" s="274"/>
      <c r="N158" s="275"/>
      <c r="O158" s="275"/>
      <c r="P158" s="275"/>
      <c r="Q158" s="275"/>
      <c r="R158" s="275"/>
      <c r="S158" s="275"/>
      <c r="T158" s="27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7" t="s">
        <v>169</v>
      </c>
      <c r="AU158" s="277" t="s">
        <v>83</v>
      </c>
      <c r="AV158" s="14" t="s">
        <v>83</v>
      </c>
      <c r="AW158" s="14" t="s">
        <v>31</v>
      </c>
      <c r="AX158" s="14" t="s">
        <v>8</v>
      </c>
      <c r="AY158" s="277" t="s">
        <v>160</v>
      </c>
    </row>
    <row r="159" s="2" customFormat="1" ht="24.15" customHeight="1">
      <c r="A159" s="39"/>
      <c r="B159" s="40"/>
      <c r="C159" s="243" t="s">
        <v>167</v>
      </c>
      <c r="D159" s="243" t="s">
        <v>163</v>
      </c>
      <c r="E159" s="244" t="s">
        <v>551</v>
      </c>
      <c r="F159" s="245" t="s">
        <v>552</v>
      </c>
      <c r="G159" s="246" t="s">
        <v>237</v>
      </c>
      <c r="H159" s="247">
        <v>1.3799999999999999</v>
      </c>
      <c r="I159" s="248"/>
      <c r="J159" s="247">
        <f>ROUND(I159*H159,0)</f>
        <v>0</v>
      </c>
      <c r="K159" s="249"/>
      <c r="L159" s="45"/>
      <c r="M159" s="250" t="s">
        <v>1</v>
      </c>
      <c r="N159" s="251" t="s">
        <v>39</v>
      </c>
      <c r="O159" s="92"/>
      <c r="P159" s="252">
        <f>O159*H159</f>
        <v>0</v>
      </c>
      <c r="Q159" s="252">
        <v>0</v>
      </c>
      <c r="R159" s="252">
        <f>Q159*H159</f>
        <v>0</v>
      </c>
      <c r="S159" s="252">
        <v>0</v>
      </c>
      <c r="T159" s="25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54" t="s">
        <v>167</v>
      </c>
      <c r="AT159" s="254" t="s">
        <v>163</v>
      </c>
      <c r="AU159" s="254" t="s">
        <v>83</v>
      </c>
      <c r="AY159" s="18" t="s">
        <v>160</v>
      </c>
      <c r="BE159" s="255">
        <f>IF(N159="základní",J159,0)</f>
        <v>0</v>
      </c>
      <c r="BF159" s="255">
        <f>IF(N159="snížená",J159,0)</f>
        <v>0</v>
      </c>
      <c r="BG159" s="255">
        <f>IF(N159="zákl. přenesená",J159,0)</f>
        <v>0</v>
      </c>
      <c r="BH159" s="255">
        <f>IF(N159="sníž. přenesená",J159,0)</f>
        <v>0</v>
      </c>
      <c r="BI159" s="255">
        <f>IF(N159="nulová",J159,0)</f>
        <v>0</v>
      </c>
      <c r="BJ159" s="18" t="s">
        <v>8</v>
      </c>
      <c r="BK159" s="255">
        <f>ROUND(I159*H159,0)</f>
        <v>0</v>
      </c>
      <c r="BL159" s="18" t="s">
        <v>167</v>
      </c>
      <c r="BM159" s="254" t="s">
        <v>553</v>
      </c>
    </row>
    <row r="160" s="2" customFormat="1" ht="33" customHeight="1">
      <c r="A160" s="39"/>
      <c r="B160" s="40"/>
      <c r="C160" s="243" t="s">
        <v>294</v>
      </c>
      <c r="D160" s="243" t="s">
        <v>163</v>
      </c>
      <c r="E160" s="244" t="s">
        <v>554</v>
      </c>
      <c r="F160" s="245" t="s">
        <v>555</v>
      </c>
      <c r="G160" s="246" t="s">
        <v>237</v>
      </c>
      <c r="H160" s="247">
        <v>1.3799999999999999</v>
      </c>
      <c r="I160" s="248"/>
      <c r="J160" s="247">
        <f>ROUND(I160*H160,0)</f>
        <v>0</v>
      </c>
      <c r="K160" s="249"/>
      <c r="L160" s="45"/>
      <c r="M160" s="250" t="s">
        <v>1</v>
      </c>
      <c r="N160" s="251" t="s">
        <v>39</v>
      </c>
      <c r="O160" s="92"/>
      <c r="P160" s="252">
        <f>O160*H160</f>
        <v>0</v>
      </c>
      <c r="Q160" s="252">
        <v>0</v>
      </c>
      <c r="R160" s="252">
        <f>Q160*H160</f>
        <v>0</v>
      </c>
      <c r="S160" s="252">
        <v>0</v>
      </c>
      <c r="T160" s="25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54" t="s">
        <v>167</v>
      </c>
      <c r="AT160" s="254" t="s">
        <v>163</v>
      </c>
      <c r="AU160" s="254" t="s">
        <v>83</v>
      </c>
      <c r="AY160" s="18" t="s">
        <v>160</v>
      </c>
      <c r="BE160" s="255">
        <f>IF(N160="základní",J160,0)</f>
        <v>0</v>
      </c>
      <c r="BF160" s="255">
        <f>IF(N160="snížená",J160,0)</f>
        <v>0</v>
      </c>
      <c r="BG160" s="255">
        <f>IF(N160="zákl. přenesená",J160,0)</f>
        <v>0</v>
      </c>
      <c r="BH160" s="255">
        <f>IF(N160="sníž. přenesená",J160,0)</f>
        <v>0</v>
      </c>
      <c r="BI160" s="255">
        <f>IF(N160="nulová",J160,0)</f>
        <v>0</v>
      </c>
      <c r="BJ160" s="18" t="s">
        <v>8</v>
      </c>
      <c r="BK160" s="255">
        <f>ROUND(I160*H160,0)</f>
        <v>0</v>
      </c>
      <c r="BL160" s="18" t="s">
        <v>167</v>
      </c>
      <c r="BM160" s="254" t="s">
        <v>556</v>
      </c>
    </row>
    <row r="161" s="14" customFormat="1">
      <c r="A161" s="14"/>
      <c r="B161" s="267"/>
      <c r="C161" s="268"/>
      <c r="D161" s="258" t="s">
        <v>169</v>
      </c>
      <c r="E161" s="269" t="s">
        <v>1</v>
      </c>
      <c r="F161" s="270" t="s">
        <v>557</v>
      </c>
      <c r="G161" s="268"/>
      <c r="H161" s="271">
        <v>1.3799999999999999</v>
      </c>
      <c r="I161" s="272"/>
      <c r="J161" s="268"/>
      <c r="K161" s="268"/>
      <c r="L161" s="273"/>
      <c r="M161" s="274"/>
      <c r="N161" s="275"/>
      <c r="O161" s="275"/>
      <c r="P161" s="275"/>
      <c r="Q161" s="275"/>
      <c r="R161" s="275"/>
      <c r="S161" s="275"/>
      <c r="T161" s="27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7" t="s">
        <v>169</v>
      </c>
      <c r="AU161" s="277" t="s">
        <v>83</v>
      </c>
      <c r="AV161" s="14" t="s">
        <v>83</v>
      </c>
      <c r="AW161" s="14" t="s">
        <v>31</v>
      </c>
      <c r="AX161" s="14" t="s">
        <v>8</v>
      </c>
      <c r="AY161" s="277" t="s">
        <v>160</v>
      </c>
    </row>
    <row r="162" s="12" customFormat="1" ht="22.8" customHeight="1">
      <c r="A162" s="12"/>
      <c r="B162" s="227"/>
      <c r="C162" s="228"/>
      <c r="D162" s="229" t="s">
        <v>73</v>
      </c>
      <c r="E162" s="241" t="s">
        <v>83</v>
      </c>
      <c r="F162" s="241" t="s">
        <v>161</v>
      </c>
      <c r="G162" s="228"/>
      <c r="H162" s="228"/>
      <c r="I162" s="231"/>
      <c r="J162" s="242">
        <f>BK162</f>
        <v>0</v>
      </c>
      <c r="K162" s="228"/>
      <c r="L162" s="233"/>
      <c r="M162" s="234"/>
      <c r="N162" s="235"/>
      <c r="O162" s="235"/>
      <c r="P162" s="236">
        <f>SUM(P163:P168)</f>
        <v>0</v>
      </c>
      <c r="Q162" s="235"/>
      <c r="R162" s="236">
        <f>SUM(R163:R168)</f>
        <v>2.3855360000000001</v>
      </c>
      <c r="S162" s="235"/>
      <c r="T162" s="237">
        <f>SUM(T163:T168)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38" t="s">
        <v>8</v>
      </c>
      <c r="AT162" s="239" t="s">
        <v>73</v>
      </c>
      <c r="AU162" s="239" t="s">
        <v>8</v>
      </c>
      <c r="AY162" s="238" t="s">
        <v>160</v>
      </c>
      <c r="BK162" s="240">
        <f>SUM(BK163:BK168)</f>
        <v>0</v>
      </c>
    </row>
    <row r="163" s="2" customFormat="1" ht="16.5" customHeight="1">
      <c r="A163" s="39"/>
      <c r="B163" s="40"/>
      <c r="C163" s="243" t="s">
        <v>558</v>
      </c>
      <c r="D163" s="243" t="s">
        <v>163</v>
      </c>
      <c r="E163" s="244" t="s">
        <v>559</v>
      </c>
      <c r="F163" s="245" t="s">
        <v>560</v>
      </c>
      <c r="G163" s="246" t="s">
        <v>237</v>
      </c>
      <c r="H163" s="247">
        <v>0.5</v>
      </c>
      <c r="I163" s="248"/>
      <c r="J163" s="247">
        <f>ROUND(I163*H163,0)</f>
        <v>0</v>
      </c>
      <c r="K163" s="249"/>
      <c r="L163" s="45"/>
      <c r="M163" s="250" t="s">
        <v>1</v>
      </c>
      <c r="N163" s="251" t="s">
        <v>39</v>
      </c>
      <c r="O163" s="92"/>
      <c r="P163" s="252">
        <f>O163*H163</f>
        <v>0</v>
      </c>
      <c r="Q163" s="252">
        <v>2.3010199999999998</v>
      </c>
      <c r="R163" s="252">
        <f>Q163*H163</f>
        <v>1.1505099999999999</v>
      </c>
      <c r="S163" s="252">
        <v>0</v>
      </c>
      <c r="T163" s="25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54" t="s">
        <v>167</v>
      </c>
      <c r="AT163" s="254" t="s">
        <v>163</v>
      </c>
      <c r="AU163" s="254" t="s">
        <v>83</v>
      </c>
      <c r="AY163" s="18" t="s">
        <v>160</v>
      </c>
      <c r="BE163" s="255">
        <f>IF(N163="základní",J163,0)</f>
        <v>0</v>
      </c>
      <c r="BF163" s="255">
        <f>IF(N163="snížená",J163,0)</f>
        <v>0</v>
      </c>
      <c r="BG163" s="255">
        <f>IF(N163="zákl. přenesená",J163,0)</f>
        <v>0</v>
      </c>
      <c r="BH163" s="255">
        <f>IF(N163="sníž. přenesená",J163,0)</f>
        <v>0</v>
      </c>
      <c r="BI163" s="255">
        <f>IF(N163="nulová",J163,0)</f>
        <v>0</v>
      </c>
      <c r="BJ163" s="18" t="s">
        <v>8</v>
      </c>
      <c r="BK163" s="255">
        <f>ROUND(I163*H163,0)</f>
        <v>0</v>
      </c>
      <c r="BL163" s="18" t="s">
        <v>167</v>
      </c>
      <c r="BM163" s="254" t="s">
        <v>561</v>
      </c>
    </row>
    <row r="164" s="14" customFormat="1">
      <c r="A164" s="14"/>
      <c r="B164" s="267"/>
      <c r="C164" s="268"/>
      <c r="D164" s="258" t="s">
        <v>169</v>
      </c>
      <c r="E164" s="269" t="s">
        <v>1</v>
      </c>
      <c r="F164" s="270" t="s">
        <v>562</v>
      </c>
      <c r="G164" s="268"/>
      <c r="H164" s="271">
        <v>0.5</v>
      </c>
      <c r="I164" s="272"/>
      <c r="J164" s="268"/>
      <c r="K164" s="268"/>
      <c r="L164" s="273"/>
      <c r="M164" s="274"/>
      <c r="N164" s="275"/>
      <c r="O164" s="275"/>
      <c r="P164" s="275"/>
      <c r="Q164" s="275"/>
      <c r="R164" s="275"/>
      <c r="S164" s="275"/>
      <c r="T164" s="27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7" t="s">
        <v>169</v>
      </c>
      <c r="AU164" s="277" t="s">
        <v>83</v>
      </c>
      <c r="AV164" s="14" t="s">
        <v>83</v>
      </c>
      <c r="AW164" s="14" t="s">
        <v>31</v>
      </c>
      <c r="AX164" s="14" t="s">
        <v>8</v>
      </c>
      <c r="AY164" s="277" t="s">
        <v>160</v>
      </c>
    </row>
    <row r="165" s="2" customFormat="1" ht="33" customHeight="1">
      <c r="A165" s="39"/>
      <c r="B165" s="40"/>
      <c r="C165" s="243" t="s">
        <v>309</v>
      </c>
      <c r="D165" s="243" t="s">
        <v>163</v>
      </c>
      <c r="E165" s="244" t="s">
        <v>563</v>
      </c>
      <c r="F165" s="245" t="s">
        <v>564</v>
      </c>
      <c r="G165" s="246" t="s">
        <v>166</v>
      </c>
      <c r="H165" s="247">
        <v>1.2</v>
      </c>
      <c r="I165" s="248"/>
      <c r="J165" s="247">
        <f>ROUND(I165*H165,0)</f>
        <v>0</v>
      </c>
      <c r="K165" s="249"/>
      <c r="L165" s="45"/>
      <c r="M165" s="250" t="s">
        <v>1</v>
      </c>
      <c r="N165" s="251" t="s">
        <v>39</v>
      </c>
      <c r="O165" s="92"/>
      <c r="P165" s="252">
        <f>O165*H165</f>
        <v>0</v>
      </c>
      <c r="Q165" s="252">
        <v>1.0203599999999999</v>
      </c>
      <c r="R165" s="252">
        <f>Q165*H165</f>
        <v>1.224432</v>
      </c>
      <c r="S165" s="252">
        <v>0</v>
      </c>
      <c r="T165" s="25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54" t="s">
        <v>167</v>
      </c>
      <c r="AT165" s="254" t="s">
        <v>163</v>
      </c>
      <c r="AU165" s="254" t="s">
        <v>83</v>
      </c>
      <c r="AY165" s="18" t="s">
        <v>160</v>
      </c>
      <c r="BE165" s="255">
        <f>IF(N165="základní",J165,0)</f>
        <v>0</v>
      </c>
      <c r="BF165" s="255">
        <f>IF(N165="snížená",J165,0)</f>
        <v>0</v>
      </c>
      <c r="BG165" s="255">
        <f>IF(N165="zákl. přenesená",J165,0)</f>
        <v>0</v>
      </c>
      <c r="BH165" s="255">
        <f>IF(N165="sníž. přenesená",J165,0)</f>
        <v>0</v>
      </c>
      <c r="BI165" s="255">
        <f>IF(N165="nulová",J165,0)</f>
        <v>0</v>
      </c>
      <c r="BJ165" s="18" t="s">
        <v>8</v>
      </c>
      <c r="BK165" s="255">
        <f>ROUND(I165*H165,0)</f>
        <v>0</v>
      </c>
      <c r="BL165" s="18" t="s">
        <v>167</v>
      </c>
      <c r="BM165" s="254" t="s">
        <v>565</v>
      </c>
    </row>
    <row r="166" s="14" customFormat="1">
      <c r="A166" s="14"/>
      <c r="B166" s="267"/>
      <c r="C166" s="268"/>
      <c r="D166" s="258" t="s">
        <v>169</v>
      </c>
      <c r="E166" s="269" t="s">
        <v>1</v>
      </c>
      <c r="F166" s="270" t="s">
        <v>566</v>
      </c>
      <c r="G166" s="268"/>
      <c r="H166" s="271">
        <v>1.2</v>
      </c>
      <c r="I166" s="272"/>
      <c r="J166" s="268"/>
      <c r="K166" s="268"/>
      <c r="L166" s="273"/>
      <c r="M166" s="274"/>
      <c r="N166" s="275"/>
      <c r="O166" s="275"/>
      <c r="P166" s="275"/>
      <c r="Q166" s="275"/>
      <c r="R166" s="275"/>
      <c r="S166" s="275"/>
      <c r="T166" s="27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7" t="s">
        <v>169</v>
      </c>
      <c r="AU166" s="277" t="s">
        <v>83</v>
      </c>
      <c r="AV166" s="14" t="s">
        <v>83</v>
      </c>
      <c r="AW166" s="14" t="s">
        <v>31</v>
      </c>
      <c r="AX166" s="14" t="s">
        <v>8</v>
      </c>
      <c r="AY166" s="277" t="s">
        <v>160</v>
      </c>
    </row>
    <row r="167" s="2" customFormat="1" ht="24.15" customHeight="1">
      <c r="A167" s="39"/>
      <c r="B167" s="40"/>
      <c r="C167" s="243" t="s">
        <v>176</v>
      </c>
      <c r="D167" s="243" t="s">
        <v>163</v>
      </c>
      <c r="E167" s="244" t="s">
        <v>567</v>
      </c>
      <c r="F167" s="245" t="s">
        <v>568</v>
      </c>
      <c r="G167" s="246" t="s">
        <v>335</v>
      </c>
      <c r="H167" s="247">
        <v>0.01</v>
      </c>
      <c r="I167" s="248"/>
      <c r="J167" s="247">
        <f>ROUND(I167*H167,0)</f>
        <v>0</v>
      </c>
      <c r="K167" s="249"/>
      <c r="L167" s="45"/>
      <c r="M167" s="250" t="s">
        <v>1</v>
      </c>
      <c r="N167" s="251" t="s">
        <v>39</v>
      </c>
      <c r="O167" s="92"/>
      <c r="P167" s="252">
        <f>O167*H167</f>
        <v>0</v>
      </c>
      <c r="Q167" s="252">
        <v>1.0593999999999999</v>
      </c>
      <c r="R167" s="252">
        <f>Q167*H167</f>
        <v>0.010593999999999999</v>
      </c>
      <c r="S167" s="252">
        <v>0</v>
      </c>
      <c r="T167" s="25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54" t="s">
        <v>167</v>
      </c>
      <c r="AT167" s="254" t="s">
        <v>163</v>
      </c>
      <c r="AU167" s="254" t="s">
        <v>83</v>
      </c>
      <c r="AY167" s="18" t="s">
        <v>160</v>
      </c>
      <c r="BE167" s="255">
        <f>IF(N167="základní",J167,0)</f>
        <v>0</v>
      </c>
      <c r="BF167" s="255">
        <f>IF(N167="snížená",J167,0)</f>
        <v>0</v>
      </c>
      <c r="BG167" s="255">
        <f>IF(N167="zákl. přenesená",J167,0)</f>
        <v>0</v>
      </c>
      <c r="BH167" s="255">
        <f>IF(N167="sníž. přenesená",J167,0)</f>
        <v>0</v>
      </c>
      <c r="BI167" s="255">
        <f>IF(N167="nulová",J167,0)</f>
        <v>0</v>
      </c>
      <c r="BJ167" s="18" t="s">
        <v>8</v>
      </c>
      <c r="BK167" s="255">
        <f>ROUND(I167*H167,0)</f>
        <v>0</v>
      </c>
      <c r="BL167" s="18" t="s">
        <v>167</v>
      </c>
      <c r="BM167" s="254" t="s">
        <v>569</v>
      </c>
    </row>
    <row r="168" s="14" customFormat="1">
      <c r="A168" s="14"/>
      <c r="B168" s="267"/>
      <c r="C168" s="268"/>
      <c r="D168" s="258" t="s">
        <v>169</v>
      </c>
      <c r="E168" s="269" t="s">
        <v>1</v>
      </c>
      <c r="F168" s="270" t="s">
        <v>570</v>
      </c>
      <c r="G168" s="268"/>
      <c r="H168" s="271">
        <v>0.01</v>
      </c>
      <c r="I168" s="272"/>
      <c r="J168" s="268"/>
      <c r="K168" s="268"/>
      <c r="L168" s="273"/>
      <c r="M168" s="274"/>
      <c r="N168" s="275"/>
      <c r="O168" s="275"/>
      <c r="P168" s="275"/>
      <c r="Q168" s="275"/>
      <c r="R168" s="275"/>
      <c r="S168" s="275"/>
      <c r="T168" s="27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7" t="s">
        <v>169</v>
      </c>
      <c r="AU168" s="277" t="s">
        <v>83</v>
      </c>
      <c r="AV168" s="14" t="s">
        <v>83</v>
      </c>
      <c r="AW168" s="14" t="s">
        <v>31</v>
      </c>
      <c r="AX168" s="14" t="s">
        <v>8</v>
      </c>
      <c r="AY168" s="277" t="s">
        <v>160</v>
      </c>
    </row>
    <row r="169" s="12" customFormat="1" ht="22.8" customHeight="1">
      <c r="A169" s="12"/>
      <c r="B169" s="227"/>
      <c r="C169" s="228"/>
      <c r="D169" s="229" t="s">
        <v>73</v>
      </c>
      <c r="E169" s="241" t="s">
        <v>185</v>
      </c>
      <c r="F169" s="241" t="s">
        <v>571</v>
      </c>
      <c r="G169" s="228"/>
      <c r="H169" s="228"/>
      <c r="I169" s="231"/>
      <c r="J169" s="242">
        <f>BK169</f>
        <v>0</v>
      </c>
      <c r="K169" s="228"/>
      <c r="L169" s="233"/>
      <c r="M169" s="234"/>
      <c r="N169" s="235"/>
      <c r="O169" s="235"/>
      <c r="P169" s="236">
        <f>SUM(P170:P197)</f>
        <v>0</v>
      </c>
      <c r="Q169" s="235"/>
      <c r="R169" s="236">
        <f>SUM(R170:R197)</f>
        <v>25.144323600000003</v>
      </c>
      <c r="S169" s="235"/>
      <c r="T169" s="237">
        <f>SUM(T170:T197)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38" t="s">
        <v>8</v>
      </c>
      <c r="AT169" s="239" t="s">
        <v>73</v>
      </c>
      <c r="AU169" s="239" t="s">
        <v>8</v>
      </c>
      <c r="AY169" s="238" t="s">
        <v>160</v>
      </c>
      <c r="BK169" s="240">
        <f>SUM(BK170:BK197)</f>
        <v>0</v>
      </c>
    </row>
    <row r="170" s="2" customFormat="1" ht="33" customHeight="1">
      <c r="A170" s="39"/>
      <c r="B170" s="40"/>
      <c r="C170" s="243" t="s">
        <v>194</v>
      </c>
      <c r="D170" s="243" t="s">
        <v>163</v>
      </c>
      <c r="E170" s="244" t="s">
        <v>572</v>
      </c>
      <c r="F170" s="245" t="s">
        <v>573</v>
      </c>
      <c r="G170" s="246" t="s">
        <v>166</v>
      </c>
      <c r="H170" s="247">
        <v>8.75</v>
      </c>
      <c r="I170" s="248"/>
      <c r="J170" s="247">
        <f>ROUND(I170*H170,0)</f>
        <v>0</v>
      </c>
      <c r="K170" s="249"/>
      <c r="L170" s="45"/>
      <c r="M170" s="250" t="s">
        <v>1</v>
      </c>
      <c r="N170" s="251" t="s">
        <v>39</v>
      </c>
      <c r="O170" s="92"/>
      <c r="P170" s="252">
        <f>O170*H170</f>
        <v>0</v>
      </c>
      <c r="Q170" s="252">
        <v>0.34839999999999999</v>
      </c>
      <c r="R170" s="252">
        <f>Q170*H170</f>
        <v>3.0484999999999998</v>
      </c>
      <c r="S170" s="252">
        <v>0</v>
      </c>
      <c r="T170" s="25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54" t="s">
        <v>167</v>
      </c>
      <c r="AT170" s="254" t="s">
        <v>163</v>
      </c>
      <c r="AU170" s="254" t="s">
        <v>83</v>
      </c>
      <c r="AY170" s="18" t="s">
        <v>160</v>
      </c>
      <c r="BE170" s="255">
        <f>IF(N170="základní",J170,0)</f>
        <v>0</v>
      </c>
      <c r="BF170" s="255">
        <f>IF(N170="snížená",J170,0)</f>
        <v>0</v>
      </c>
      <c r="BG170" s="255">
        <f>IF(N170="zákl. přenesená",J170,0)</f>
        <v>0</v>
      </c>
      <c r="BH170" s="255">
        <f>IF(N170="sníž. přenesená",J170,0)</f>
        <v>0</v>
      </c>
      <c r="BI170" s="255">
        <f>IF(N170="nulová",J170,0)</f>
        <v>0</v>
      </c>
      <c r="BJ170" s="18" t="s">
        <v>8</v>
      </c>
      <c r="BK170" s="255">
        <f>ROUND(I170*H170,0)</f>
        <v>0</v>
      </c>
      <c r="BL170" s="18" t="s">
        <v>167</v>
      </c>
      <c r="BM170" s="254" t="s">
        <v>574</v>
      </c>
    </row>
    <row r="171" s="14" customFormat="1">
      <c r="A171" s="14"/>
      <c r="B171" s="267"/>
      <c r="C171" s="268"/>
      <c r="D171" s="258" t="s">
        <v>169</v>
      </c>
      <c r="E171" s="269" t="s">
        <v>1</v>
      </c>
      <c r="F171" s="270" t="s">
        <v>575</v>
      </c>
      <c r="G171" s="268"/>
      <c r="H171" s="271">
        <v>8.75</v>
      </c>
      <c r="I171" s="272"/>
      <c r="J171" s="268"/>
      <c r="K171" s="268"/>
      <c r="L171" s="273"/>
      <c r="M171" s="274"/>
      <c r="N171" s="275"/>
      <c r="O171" s="275"/>
      <c r="P171" s="275"/>
      <c r="Q171" s="275"/>
      <c r="R171" s="275"/>
      <c r="S171" s="275"/>
      <c r="T171" s="27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7" t="s">
        <v>169</v>
      </c>
      <c r="AU171" s="277" t="s">
        <v>83</v>
      </c>
      <c r="AV171" s="14" t="s">
        <v>83</v>
      </c>
      <c r="AW171" s="14" t="s">
        <v>31</v>
      </c>
      <c r="AX171" s="14" t="s">
        <v>8</v>
      </c>
      <c r="AY171" s="277" t="s">
        <v>160</v>
      </c>
    </row>
    <row r="172" s="2" customFormat="1" ht="24.15" customHeight="1">
      <c r="A172" s="39"/>
      <c r="B172" s="40"/>
      <c r="C172" s="243" t="s">
        <v>323</v>
      </c>
      <c r="D172" s="243" t="s">
        <v>163</v>
      </c>
      <c r="E172" s="244" t="s">
        <v>576</v>
      </c>
      <c r="F172" s="245" t="s">
        <v>577</v>
      </c>
      <c r="G172" s="246" t="s">
        <v>237</v>
      </c>
      <c r="H172" s="247">
        <v>5.8899999999999997</v>
      </c>
      <c r="I172" s="248"/>
      <c r="J172" s="247">
        <f>ROUND(I172*H172,0)</f>
        <v>0</v>
      </c>
      <c r="K172" s="249"/>
      <c r="L172" s="45"/>
      <c r="M172" s="250" t="s">
        <v>1</v>
      </c>
      <c r="N172" s="251" t="s">
        <v>39</v>
      </c>
      <c r="O172" s="92"/>
      <c r="P172" s="252">
        <f>O172*H172</f>
        <v>0</v>
      </c>
      <c r="Q172" s="252">
        <v>1.8775</v>
      </c>
      <c r="R172" s="252">
        <f>Q172*H172</f>
        <v>11.058475</v>
      </c>
      <c r="S172" s="252">
        <v>0</v>
      </c>
      <c r="T172" s="25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54" t="s">
        <v>167</v>
      </c>
      <c r="AT172" s="254" t="s">
        <v>163</v>
      </c>
      <c r="AU172" s="254" t="s">
        <v>83</v>
      </c>
      <c r="AY172" s="18" t="s">
        <v>160</v>
      </c>
      <c r="BE172" s="255">
        <f>IF(N172="základní",J172,0)</f>
        <v>0</v>
      </c>
      <c r="BF172" s="255">
        <f>IF(N172="snížená",J172,0)</f>
        <v>0</v>
      </c>
      <c r="BG172" s="255">
        <f>IF(N172="zákl. přenesená",J172,0)</f>
        <v>0</v>
      </c>
      <c r="BH172" s="255">
        <f>IF(N172="sníž. přenesená",J172,0)</f>
        <v>0</v>
      </c>
      <c r="BI172" s="255">
        <f>IF(N172="nulová",J172,0)</f>
        <v>0</v>
      </c>
      <c r="BJ172" s="18" t="s">
        <v>8</v>
      </c>
      <c r="BK172" s="255">
        <f>ROUND(I172*H172,0)</f>
        <v>0</v>
      </c>
      <c r="BL172" s="18" t="s">
        <v>167</v>
      </c>
      <c r="BM172" s="254" t="s">
        <v>578</v>
      </c>
    </row>
    <row r="173" s="2" customFormat="1" ht="37.8" customHeight="1">
      <c r="A173" s="39"/>
      <c r="B173" s="40"/>
      <c r="C173" s="243" t="s">
        <v>332</v>
      </c>
      <c r="D173" s="243" t="s">
        <v>163</v>
      </c>
      <c r="E173" s="244" t="s">
        <v>579</v>
      </c>
      <c r="F173" s="245" t="s">
        <v>580</v>
      </c>
      <c r="G173" s="246" t="s">
        <v>166</v>
      </c>
      <c r="H173" s="247">
        <v>1.52</v>
      </c>
      <c r="I173" s="248"/>
      <c r="J173" s="247">
        <f>ROUND(I173*H173,0)</f>
        <v>0</v>
      </c>
      <c r="K173" s="249"/>
      <c r="L173" s="45"/>
      <c r="M173" s="250" t="s">
        <v>1</v>
      </c>
      <c r="N173" s="251" t="s">
        <v>39</v>
      </c>
      <c r="O173" s="92"/>
      <c r="P173" s="252">
        <f>O173*H173</f>
        <v>0</v>
      </c>
      <c r="Q173" s="252">
        <v>0.1605</v>
      </c>
      <c r="R173" s="252">
        <f>Q173*H173</f>
        <v>0.24396000000000001</v>
      </c>
      <c r="S173" s="252">
        <v>0</v>
      </c>
      <c r="T173" s="25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54" t="s">
        <v>167</v>
      </c>
      <c r="AT173" s="254" t="s">
        <v>163</v>
      </c>
      <c r="AU173" s="254" t="s">
        <v>83</v>
      </c>
      <c r="AY173" s="18" t="s">
        <v>160</v>
      </c>
      <c r="BE173" s="255">
        <f>IF(N173="základní",J173,0)</f>
        <v>0</v>
      </c>
      <c r="BF173" s="255">
        <f>IF(N173="snížená",J173,0)</f>
        <v>0</v>
      </c>
      <c r="BG173" s="255">
        <f>IF(N173="zákl. přenesená",J173,0)</f>
        <v>0</v>
      </c>
      <c r="BH173" s="255">
        <f>IF(N173="sníž. přenesená",J173,0)</f>
        <v>0</v>
      </c>
      <c r="BI173" s="255">
        <f>IF(N173="nulová",J173,0)</f>
        <v>0</v>
      </c>
      <c r="BJ173" s="18" t="s">
        <v>8</v>
      </c>
      <c r="BK173" s="255">
        <f>ROUND(I173*H173,0)</f>
        <v>0</v>
      </c>
      <c r="BL173" s="18" t="s">
        <v>167</v>
      </c>
      <c r="BM173" s="254" t="s">
        <v>581</v>
      </c>
    </row>
    <row r="174" s="14" customFormat="1">
      <c r="A174" s="14"/>
      <c r="B174" s="267"/>
      <c r="C174" s="268"/>
      <c r="D174" s="258" t="s">
        <v>169</v>
      </c>
      <c r="E174" s="269" t="s">
        <v>1</v>
      </c>
      <c r="F174" s="270" t="s">
        <v>582</v>
      </c>
      <c r="G174" s="268"/>
      <c r="H174" s="271">
        <v>1.52</v>
      </c>
      <c r="I174" s="272"/>
      <c r="J174" s="268"/>
      <c r="K174" s="268"/>
      <c r="L174" s="273"/>
      <c r="M174" s="274"/>
      <c r="N174" s="275"/>
      <c r="O174" s="275"/>
      <c r="P174" s="275"/>
      <c r="Q174" s="275"/>
      <c r="R174" s="275"/>
      <c r="S174" s="275"/>
      <c r="T174" s="27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7" t="s">
        <v>169</v>
      </c>
      <c r="AU174" s="277" t="s">
        <v>83</v>
      </c>
      <c r="AV174" s="14" t="s">
        <v>83</v>
      </c>
      <c r="AW174" s="14" t="s">
        <v>31</v>
      </c>
      <c r="AX174" s="14" t="s">
        <v>8</v>
      </c>
      <c r="AY174" s="277" t="s">
        <v>160</v>
      </c>
    </row>
    <row r="175" s="2" customFormat="1" ht="37.8" customHeight="1">
      <c r="A175" s="39"/>
      <c r="B175" s="40"/>
      <c r="C175" s="243" t="s">
        <v>9</v>
      </c>
      <c r="D175" s="243" t="s">
        <v>163</v>
      </c>
      <c r="E175" s="244" t="s">
        <v>583</v>
      </c>
      <c r="F175" s="245" t="s">
        <v>584</v>
      </c>
      <c r="G175" s="246" t="s">
        <v>166</v>
      </c>
      <c r="H175" s="247">
        <v>8.0099999999999998</v>
      </c>
      <c r="I175" s="248"/>
      <c r="J175" s="247">
        <f>ROUND(I175*H175,0)</f>
        <v>0</v>
      </c>
      <c r="K175" s="249"/>
      <c r="L175" s="45"/>
      <c r="M175" s="250" t="s">
        <v>1</v>
      </c>
      <c r="N175" s="251" t="s">
        <v>39</v>
      </c>
      <c r="O175" s="92"/>
      <c r="P175" s="252">
        <f>O175*H175</f>
        <v>0</v>
      </c>
      <c r="Q175" s="252">
        <v>0.18645999999999999</v>
      </c>
      <c r="R175" s="252">
        <f>Q175*H175</f>
        <v>1.4935445999999999</v>
      </c>
      <c r="S175" s="252">
        <v>0</v>
      </c>
      <c r="T175" s="253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54" t="s">
        <v>167</v>
      </c>
      <c r="AT175" s="254" t="s">
        <v>163</v>
      </c>
      <c r="AU175" s="254" t="s">
        <v>83</v>
      </c>
      <c r="AY175" s="18" t="s">
        <v>160</v>
      </c>
      <c r="BE175" s="255">
        <f>IF(N175="základní",J175,0)</f>
        <v>0</v>
      </c>
      <c r="BF175" s="255">
        <f>IF(N175="snížená",J175,0)</f>
        <v>0</v>
      </c>
      <c r="BG175" s="255">
        <f>IF(N175="zákl. přenesená",J175,0)</f>
        <v>0</v>
      </c>
      <c r="BH175" s="255">
        <f>IF(N175="sníž. přenesená",J175,0)</f>
        <v>0</v>
      </c>
      <c r="BI175" s="255">
        <f>IF(N175="nulová",J175,0)</f>
        <v>0</v>
      </c>
      <c r="BJ175" s="18" t="s">
        <v>8</v>
      </c>
      <c r="BK175" s="255">
        <f>ROUND(I175*H175,0)</f>
        <v>0</v>
      </c>
      <c r="BL175" s="18" t="s">
        <v>167</v>
      </c>
      <c r="BM175" s="254" t="s">
        <v>585</v>
      </c>
    </row>
    <row r="176" s="14" customFormat="1">
      <c r="A176" s="14"/>
      <c r="B176" s="267"/>
      <c r="C176" s="268"/>
      <c r="D176" s="258" t="s">
        <v>169</v>
      </c>
      <c r="E176" s="269" t="s">
        <v>1</v>
      </c>
      <c r="F176" s="270" t="s">
        <v>586</v>
      </c>
      <c r="G176" s="268"/>
      <c r="H176" s="271">
        <v>8.0099999999999998</v>
      </c>
      <c r="I176" s="272"/>
      <c r="J176" s="268"/>
      <c r="K176" s="268"/>
      <c r="L176" s="273"/>
      <c r="M176" s="274"/>
      <c r="N176" s="275"/>
      <c r="O176" s="275"/>
      <c r="P176" s="275"/>
      <c r="Q176" s="275"/>
      <c r="R176" s="275"/>
      <c r="S176" s="275"/>
      <c r="T176" s="27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77" t="s">
        <v>169</v>
      </c>
      <c r="AU176" s="277" t="s">
        <v>83</v>
      </c>
      <c r="AV176" s="14" t="s">
        <v>83</v>
      </c>
      <c r="AW176" s="14" t="s">
        <v>31</v>
      </c>
      <c r="AX176" s="14" t="s">
        <v>8</v>
      </c>
      <c r="AY176" s="277" t="s">
        <v>160</v>
      </c>
    </row>
    <row r="177" s="2" customFormat="1" ht="24.15" customHeight="1">
      <c r="A177" s="39"/>
      <c r="B177" s="40"/>
      <c r="C177" s="243" t="s">
        <v>587</v>
      </c>
      <c r="D177" s="243" t="s">
        <v>163</v>
      </c>
      <c r="E177" s="244" t="s">
        <v>588</v>
      </c>
      <c r="F177" s="245" t="s">
        <v>589</v>
      </c>
      <c r="G177" s="246" t="s">
        <v>166</v>
      </c>
      <c r="H177" s="247">
        <v>10.300000000000001</v>
      </c>
      <c r="I177" s="248"/>
      <c r="J177" s="247">
        <f>ROUND(I177*H177,0)</f>
        <v>0</v>
      </c>
      <c r="K177" s="249"/>
      <c r="L177" s="45"/>
      <c r="M177" s="250" t="s">
        <v>1</v>
      </c>
      <c r="N177" s="251" t="s">
        <v>39</v>
      </c>
      <c r="O177" s="92"/>
      <c r="P177" s="252">
        <f>O177*H177</f>
        <v>0</v>
      </c>
      <c r="Q177" s="252">
        <v>0.26921</v>
      </c>
      <c r="R177" s="252">
        <f>Q177*H177</f>
        <v>2.7728630000000001</v>
      </c>
      <c r="S177" s="252">
        <v>0</v>
      </c>
      <c r="T177" s="25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54" t="s">
        <v>167</v>
      </c>
      <c r="AT177" s="254" t="s">
        <v>163</v>
      </c>
      <c r="AU177" s="254" t="s">
        <v>83</v>
      </c>
      <c r="AY177" s="18" t="s">
        <v>160</v>
      </c>
      <c r="BE177" s="255">
        <f>IF(N177="základní",J177,0)</f>
        <v>0</v>
      </c>
      <c r="BF177" s="255">
        <f>IF(N177="snížená",J177,0)</f>
        <v>0</v>
      </c>
      <c r="BG177" s="255">
        <f>IF(N177="zákl. přenesená",J177,0)</f>
        <v>0</v>
      </c>
      <c r="BH177" s="255">
        <f>IF(N177="sníž. přenesená",J177,0)</f>
        <v>0</v>
      </c>
      <c r="BI177" s="255">
        <f>IF(N177="nulová",J177,0)</f>
        <v>0</v>
      </c>
      <c r="BJ177" s="18" t="s">
        <v>8</v>
      </c>
      <c r="BK177" s="255">
        <f>ROUND(I177*H177,0)</f>
        <v>0</v>
      </c>
      <c r="BL177" s="18" t="s">
        <v>167</v>
      </c>
      <c r="BM177" s="254" t="s">
        <v>590</v>
      </c>
    </row>
    <row r="178" s="14" customFormat="1">
      <c r="A178" s="14"/>
      <c r="B178" s="267"/>
      <c r="C178" s="268"/>
      <c r="D178" s="258" t="s">
        <v>169</v>
      </c>
      <c r="E178" s="269" t="s">
        <v>1</v>
      </c>
      <c r="F178" s="270" t="s">
        <v>244</v>
      </c>
      <c r="G178" s="268"/>
      <c r="H178" s="271">
        <v>10.300000000000001</v>
      </c>
      <c r="I178" s="272"/>
      <c r="J178" s="268"/>
      <c r="K178" s="268"/>
      <c r="L178" s="273"/>
      <c r="M178" s="274"/>
      <c r="N178" s="275"/>
      <c r="O178" s="275"/>
      <c r="P178" s="275"/>
      <c r="Q178" s="275"/>
      <c r="R178" s="275"/>
      <c r="S178" s="275"/>
      <c r="T178" s="27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77" t="s">
        <v>169</v>
      </c>
      <c r="AU178" s="277" t="s">
        <v>83</v>
      </c>
      <c r="AV178" s="14" t="s">
        <v>83</v>
      </c>
      <c r="AW178" s="14" t="s">
        <v>31</v>
      </c>
      <c r="AX178" s="14" t="s">
        <v>8</v>
      </c>
      <c r="AY178" s="277" t="s">
        <v>160</v>
      </c>
    </row>
    <row r="179" s="2" customFormat="1" ht="33" customHeight="1">
      <c r="A179" s="39"/>
      <c r="B179" s="40"/>
      <c r="C179" s="243" t="s">
        <v>340</v>
      </c>
      <c r="D179" s="243" t="s">
        <v>163</v>
      </c>
      <c r="E179" s="244" t="s">
        <v>591</v>
      </c>
      <c r="F179" s="245" t="s">
        <v>592</v>
      </c>
      <c r="G179" s="246" t="s">
        <v>166</v>
      </c>
      <c r="H179" s="247">
        <v>7.8799999999999999</v>
      </c>
      <c r="I179" s="248"/>
      <c r="J179" s="247">
        <f>ROUND(I179*H179,0)</f>
        <v>0</v>
      </c>
      <c r="K179" s="249"/>
      <c r="L179" s="45"/>
      <c r="M179" s="250" t="s">
        <v>1</v>
      </c>
      <c r="N179" s="251" t="s">
        <v>39</v>
      </c>
      <c r="O179" s="92"/>
      <c r="P179" s="252">
        <f>O179*H179</f>
        <v>0</v>
      </c>
      <c r="Q179" s="252">
        <v>0.1774</v>
      </c>
      <c r="R179" s="252">
        <f>Q179*H179</f>
        <v>1.397912</v>
      </c>
      <c r="S179" s="252">
        <v>0</v>
      </c>
      <c r="T179" s="253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54" t="s">
        <v>167</v>
      </c>
      <c r="AT179" s="254" t="s">
        <v>163</v>
      </c>
      <c r="AU179" s="254" t="s">
        <v>83</v>
      </c>
      <c r="AY179" s="18" t="s">
        <v>160</v>
      </c>
      <c r="BE179" s="255">
        <f>IF(N179="základní",J179,0)</f>
        <v>0</v>
      </c>
      <c r="BF179" s="255">
        <f>IF(N179="snížená",J179,0)</f>
        <v>0</v>
      </c>
      <c r="BG179" s="255">
        <f>IF(N179="zákl. přenesená",J179,0)</f>
        <v>0</v>
      </c>
      <c r="BH179" s="255">
        <f>IF(N179="sníž. přenesená",J179,0)</f>
        <v>0</v>
      </c>
      <c r="BI179" s="255">
        <f>IF(N179="nulová",J179,0)</f>
        <v>0</v>
      </c>
      <c r="BJ179" s="18" t="s">
        <v>8</v>
      </c>
      <c r="BK179" s="255">
        <f>ROUND(I179*H179,0)</f>
        <v>0</v>
      </c>
      <c r="BL179" s="18" t="s">
        <v>167</v>
      </c>
      <c r="BM179" s="254" t="s">
        <v>593</v>
      </c>
    </row>
    <row r="180" s="14" customFormat="1">
      <c r="A180" s="14"/>
      <c r="B180" s="267"/>
      <c r="C180" s="268"/>
      <c r="D180" s="258" t="s">
        <v>169</v>
      </c>
      <c r="E180" s="269" t="s">
        <v>1</v>
      </c>
      <c r="F180" s="270" t="s">
        <v>594</v>
      </c>
      <c r="G180" s="268"/>
      <c r="H180" s="271">
        <v>7.8799999999999999</v>
      </c>
      <c r="I180" s="272"/>
      <c r="J180" s="268"/>
      <c r="K180" s="268"/>
      <c r="L180" s="273"/>
      <c r="M180" s="274"/>
      <c r="N180" s="275"/>
      <c r="O180" s="275"/>
      <c r="P180" s="275"/>
      <c r="Q180" s="275"/>
      <c r="R180" s="275"/>
      <c r="S180" s="275"/>
      <c r="T180" s="27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7" t="s">
        <v>169</v>
      </c>
      <c r="AU180" s="277" t="s">
        <v>83</v>
      </c>
      <c r="AV180" s="14" t="s">
        <v>83</v>
      </c>
      <c r="AW180" s="14" t="s">
        <v>31</v>
      </c>
      <c r="AX180" s="14" t="s">
        <v>8</v>
      </c>
      <c r="AY180" s="277" t="s">
        <v>160</v>
      </c>
    </row>
    <row r="181" s="2" customFormat="1" ht="24.15" customHeight="1">
      <c r="A181" s="39"/>
      <c r="B181" s="40"/>
      <c r="C181" s="243" t="s">
        <v>344</v>
      </c>
      <c r="D181" s="243" t="s">
        <v>163</v>
      </c>
      <c r="E181" s="244" t="s">
        <v>595</v>
      </c>
      <c r="F181" s="245" t="s">
        <v>596</v>
      </c>
      <c r="G181" s="246" t="s">
        <v>390</v>
      </c>
      <c r="H181" s="247">
        <v>1</v>
      </c>
      <c r="I181" s="248"/>
      <c r="J181" s="247">
        <f>ROUND(I181*H181,0)</f>
        <v>0</v>
      </c>
      <c r="K181" s="249"/>
      <c r="L181" s="45"/>
      <c r="M181" s="250" t="s">
        <v>1</v>
      </c>
      <c r="N181" s="251" t="s">
        <v>39</v>
      </c>
      <c r="O181" s="92"/>
      <c r="P181" s="252">
        <f>O181*H181</f>
        <v>0</v>
      </c>
      <c r="Q181" s="252">
        <v>0.11733</v>
      </c>
      <c r="R181" s="252">
        <f>Q181*H181</f>
        <v>0.11733</v>
      </c>
      <c r="S181" s="252">
        <v>0</v>
      </c>
      <c r="T181" s="25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54" t="s">
        <v>167</v>
      </c>
      <c r="AT181" s="254" t="s">
        <v>163</v>
      </c>
      <c r="AU181" s="254" t="s">
        <v>83</v>
      </c>
      <c r="AY181" s="18" t="s">
        <v>160</v>
      </c>
      <c r="BE181" s="255">
        <f>IF(N181="základní",J181,0)</f>
        <v>0</v>
      </c>
      <c r="BF181" s="255">
        <f>IF(N181="snížená",J181,0)</f>
        <v>0</v>
      </c>
      <c r="BG181" s="255">
        <f>IF(N181="zákl. přenesená",J181,0)</f>
        <v>0</v>
      </c>
      <c r="BH181" s="255">
        <f>IF(N181="sníž. přenesená",J181,0)</f>
        <v>0</v>
      </c>
      <c r="BI181" s="255">
        <f>IF(N181="nulová",J181,0)</f>
        <v>0</v>
      </c>
      <c r="BJ181" s="18" t="s">
        <v>8</v>
      </c>
      <c r="BK181" s="255">
        <f>ROUND(I181*H181,0)</f>
        <v>0</v>
      </c>
      <c r="BL181" s="18" t="s">
        <v>167</v>
      </c>
      <c r="BM181" s="254" t="s">
        <v>597</v>
      </c>
    </row>
    <row r="182" s="2" customFormat="1" ht="21.75" customHeight="1">
      <c r="A182" s="39"/>
      <c r="B182" s="40"/>
      <c r="C182" s="243" t="s">
        <v>349</v>
      </c>
      <c r="D182" s="243" t="s">
        <v>163</v>
      </c>
      <c r="E182" s="244" t="s">
        <v>598</v>
      </c>
      <c r="F182" s="245" t="s">
        <v>599</v>
      </c>
      <c r="G182" s="246" t="s">
        <v>390</v>
      </c>
      <c r="H182" s="247">
        <v>4</v>
      </c>
      <c r="I182" s="248"/>
      <c r="J182" s="247">
        <f>ROUND(I182*H182,0)</f>
        <v>0</v>
      </c>
      <c r="K182" s="249"/>
      <c r="L182" s="45"/>
      <c r="M182" s="250" t="s">
        <v>1</v>
      </c>
      <c r="N182" s="251" t="s">
        <v>39</v>
      </c>
      <c r="O182" s="92"/>
      <c r="P182" s="252">
        <f>O182*H182</f>
        <v>0</v>
      </c>
      <c r="Q182" s="252">
        <v>0.04555</v>
      </c>
      <c r="R182" s="252">
        <f>Q182*H182</f>
        <v>0.1822</v>
      </c>
      <c r="S182" s="252">
        <v>0</v>
      </c>
      <c r="T182" s="253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54" t="s">
        <v>167</v>
      </c>
      <c r="AT182" s="254" t="s">
        <v>163</v>
      </c>
      <c r="AU182" s="254" t="s">
        <v>83</v>
      </c>
      <c r="AY182" s="18" t="s">
        <v>160</v>
      </c>
      <c r="BE182" s="255">
        <f>IF(N182="základní",J182,0)</f>
        <v>0</v>
      </c>
      <c r="BF182" s="255">
        <f>IF(N182="snížená",J182,0)</f>
        <v>0</v>
      </c>
      <c r="BG182" s="255">
        <f>IF(N182="zákl. přenesená",J182,0)</f>
        <v>0</v>
      </c>
      <c r="BH182" s="255">
        <f>IF(N182="sníž. přenesená",J182,0)</f>
        <v>0</v>
      </c>
      <c r="BI182" s="255">
        <f>IF(N182="nulová",J182,0)</f>
        <v>0</v>
      </c>
      <c r="BJ182" s="18" t="s">
        <v>8</v>
      </c>
      <c r="BK182" s="255">
        <f>ROUND(I182*H182,0)</f>
        <v>0</v>
      </c>
      <c r="BL182" s="18" t="s">
        <v>167</v>
      </c>
      <c r="BM182" s="254" t="s">
        <v>600</v>
      </c>
    </row>
    <row r="183" s="2" customFormat="1" ht="16.5" customHeight="1">
      <c r="A183" s="39"/>
      <c r="B183" s="40"/>
      <c r="C183" s="243" t="s">
        <v>260</v>
      </c>
      <c r="D183" s="243" t="s">
        <v>163</v>
      </c>
      <c r="E183" s="244" t="s">
        <v>601</v>
      </c>
      <c r="F183" s="245" t="s">
        <v>602</v>
      </c>
      <c r="G183" s="246" t="s">
        <v>237</v>
      </c>
      <c r="H183" s="247">
        <v>0.089999999999999997</v>
      </c>
      <c r="I183" s="248"/>
      <c r="J183" s="247">
        <f>ROUND(I183*H183,0)</f>
        <v>0</v>
      </c>
      <c r="K183" s="249"/>
      <c r="L183" s="45"/>
      <c r="M183" s="250" t="s">
        <v>1</v>
      </c>
      <c r="N183" s="251" t="s">
        <v>39</v>
      </c>
      <c r="O183" s="92"/>
      <c r="P183" s="252">
        <f>O183*H183</f>
        <v>0</v>
      </c>
      <c r="Q183" s="252">
        <v>1.94302</v>
      </c>
      <c r="R183" s="252">
        <f>Q183*H183</f>
        <v>0.17487179999999999</v>
      </c>
      <c r="S183" s="252">
        <v>0</v>
      </c>
      <c r="T183" s="25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54" t="s">
        <v>167</v>
      </c>
      <c r="AT183" s="254" t="s">
        <v>163</v>
      </c>
      <c r="AU183" s="254" t="s">
        <v>83</v>
      </c>
      <c r="AY183" s="18" t="s">
        <v>160</v>
      </c>
      <c r="BE183" s="255">
        <f>IF(N183="základní",J183,0)</f>
        <v>0</v>
      </c>
      <c r="BF183" s="255">
        <f>IF(N183="snížená",J183,0)</f>
        <v>0</v>
      </c>
      <c r="BG183" s="255">
        <f>IF(N183="zákl. přenesená",J183,0)</f>
        <v>0</v>
      </c>
      <c r="BH183" s="255">
        <f>IF(N183="sníž. přenesená",J183,0)</f>
        <v>0</v>
      </c>
      <c r="BI183" s="255">
        <f>IF(N183="nulová",J183,0)</f>
        <v>0</v>
      </c>
      <c r="BJ183" s="18" t="s">
        <v>8</v>
      </c>
      <c r="BK183" s="255">
        <f>ROUND(I183*H183,0)</f>
        <v>0</v>
      </c>
      <c r="BL183" s="18" t="s">
        <v>167</v>
      </c>
      <c r="BM183" s="254" t="s">
        <v>603</v>
      </c>
    </row>
    <row r="184" s="14" customFormat="1">
      <c r="A184" s="14"/>
      <c r="B184" s="267"/>
      <c r="C184" s="268"/>
      <c r="D184" s="258" t="s">
        <v>169</v>
      </c>
      <c r="E184" s="269" t="s">
        <v>1</v>
      </c>
      <c r="F184" s="270" t="s">
        <v>604</v>
      </c>
      <c r="G184" s="268"/>
      <c r="H184" s="271">
        <v>0.089999999999999997</v>
      </c>
      <c r="I184" s="272"/>
      <c r="J184" s="268"/>
      <c r="K184" s="268"/>
      <c r="L184" s="273"/>
      <c r="M184" s="274"/>
      <c r="N184" s="275"/>
      <c r="O184" s="275"/>
      <c r="P184" s="275"/>
      <c r="Q184" s="275"/>
      <c r="R184" s="275"/>
      <c r="S184" s="275"/>
      <c r="T184" s="27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7" t="s">
        <v>169</v>
      </c>
      <c r="AU184" s="277" t="s">
        <v>83</v>
      </c>
      <c r="AV184" s="14" t="s">
        <v>83</v>
      </c>
      <c r="AW184" s="14" t="s">
        <v>31</v>
      </c>
      <c r="AX184" s="14" t="s">
        <v>8</v>
      </c>
      <c r="AY184" s="277" t="s">
        <v>160</v>
      </c>
    </row>
    <row r="185" s="2" customFormat="1" ht="24.15" customHeight="1">
      <c r="A185" s="39"/>
      <c r="B185" s="40"/>
      <c r="C185" s="243" t="s">
        <v>360</v>
      </c>
      <c r="D185" s="243" t="s">
        <v>163</v>
      </c>
      <c r="E185" s="244" t="s">
        <v>605</v>
      </c>
      <c r="F185" s="245" t="s">
        <v>606</v>
      </c>
      <c r="G185" s="246" t="s">
        <v>335</v>
      </c>
      <c r="H185" s="247">
        <v>0.070000000000000007</v>
      </c>
      <c r="I185" s="248"/>
      <c r="J185" s="247">
        <f>ROUND(I185*H185,0)</f>
        <v>0</v>
      </c>
      <c r="K185" s="249"/>
      <c r="L185" s="45"/>
      <c r="M185" s="250" t="s">
        <v>1</v>
      </c>
      <c r="N185" s="251" t="s">
        <v>39</v>
      </c>
      <c r="O185" s="92"/>
      <c r="P185" s="252">
        <f>O185*H185</f>
        <v>0</v>
      </c>
      <c r="Q185" s="252">
        <v>1.0900000000000001</v>
      </c>
      <c r="R185" s="252">
        <f>Q185*H185</f>
        <v>0.076300000000000007</v>
      </c>
      <c r="S185" s="252">
        <v>0</v>
      </c>
      <c r="T185" s="253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54" t="s">
        <v>167</v>
      </c>
      <c r="AT185" s="254" t="s">
        <v>163</v>
      </c>
      <c r="AU185" s="254" t="s">
        <v>83</v>
      </c>
      <c r="AY185" s="18" t="s">
        <v>160</v>
      </c>
      <c r="BE185" s="255">
        <f>IF(N185="základní",J185,0)</f>
        <v>0</v>
      </c>
      <c r="BF185" s="255">
        <f>IF(N185="snížená",J185,0)</f>
        <v>0</v>
      </c>
      <c r="BG185" s="255">
        <f>IF(N185="zákl. přenesená",J185,0)</f>
        <v>0</v>
      </c>
      <c r="BH185" s="255">
        <f>IF(N185="sníž. přenesená",J185,0)</f>
        <v>0</v>
      </c>
      <c r="BI185" s="255">
        <f>IF(N185="nulová",J185,0)</f>
        <v>0</v>
      </c>
      <c r="BJ185" s="18" t="s">
        <v>8</v>
      </c>
      <c r="BK185" s="255">
        <f>ROUND(I185*H185,0)</f>
        <v>0</v>
      </c>
      <c r="BL185" s="18" t="s">
        <v>167</v>
      </c>
      <c r="BM185" s="254" t="s">
        <v>607</v>
      </c>
    </row>
    <row r="186" s="14" customFormat="1">
      <c r="A186" s="14"/>
      <c r="B186" s="267"/>
      <c r="C186" s="268"/>
      <c r="D186" s="258" t="s">
        <v>169</v>
      </c>
      <c r="E186" s="269" t="s">
        <v>1</v>
      </c>
      <c r="F186" s="270" t="s">
        <v>608</v>
      </c>
      <c r="G186" s="268"/>
      <c r="H186" s="271">
        <v>0.070000000000000007</v>
      </c>
      <c r="I186" s="272"/>
      <c r="J186" s="268"/>
      <c r="K186" s="268"/>
      <c r="L186" s="273"/>
      <c r="M186" s="274"/>
      <c r="N186" s="275"/>
      <c r="O186" s="275"/>
      <c r="P186" s="275"/>
      <c r="Q186" s="275"/>
      <c r="R186" s="275"/>
      <c r="S186" s="275"/>
      <c r="T186" s="27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7" t="s">
        <v>169</v>
      </c>
      <c r="AU186" s="277" t="s">
        <v>83</v>
      </c>
      <c r="AV186" s="14" t="s">
        <v>83</v>
      </c>
      <c r="AW186" s="14" t="s">
        <v>31</v>
      </c>
      <c r="AX186" s="14" t="s">
        <v>8</v>
      </c>
      <c r="AY186" s="277" t="s">
        <v>160</v>
      </c>
    </row>
    <row r="187" s="2" customFormat="1" ht="24.15" customHeight="1">
      <c r="A187" s="39"/>
      <c r="B187" s="40"/>
      <c r="C187" s="243" t="s">
        <v>609</v>
      </c>
      <c r="D187" s="243" t="s">
        <v>163</v>
      </c>
      <c r="E187" s="244" t="s">
        <v>610</v>
      </c>
      <c r="F187" s="245" t="s">
        <v>611</v>
      </c>
      <c r="G187" s="246" t="s">
        <v>390</v>
      </c>
      <c r="H187" s="247">
        <v>2</v>
      </c>
      <c r="I187" s="248"/>
      <c r="J187" s="247">
        <f>ROUND(I187*H187,0)</f>
        <v>0</v>
      </c>
      <c r="K187" s="249"/>
      <c r="L187" s="45"/>
      <c r="M187" s="250" t="s">
        <v>1</v>
      </c>
      <c r="N187" s="251" t="s">
        <v>39</v>
      </c>
      <c r="O187" s="92"/>
      <c r="P187" s="252">
        <f>O187*H187</f>
        <v>0</v>
      </c>
      <c r="Q187" s="252">
        <v>0.18718000000000001</v>
      </c>
      <c r="R187" s="252">
        <f>Q187*H187</f>
        <v>0.37436000000000003</v>
      </c>
      <c r="S187" s="252">
        <v>0</v>
      </c>
      <c r="T187" s="253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54" t="s">
        <v>167</v>
      </c>
      <c r="AT187" s="254" t="s">
        <v>163</v>
      </c>
      <c r="AU187" s="254" t="s">
        <v>83</v>
      </c>
      <c r="AY187" s="18" t="s">
        <v>160</v>
      </c>
      <c r="BE187" s="255">
        <f>IF(N187="základní",J187,0)</f>
        <v>0</v>
      </c>
      <c r="BF187" s="255">
        <f>IF(N187="snížená",J187,0)</f>
        <v>0</v>
      </c>
      <c r="BG187" s="255">
        <f>IF(N187="zákl. přenesená",J187,0)</f>
        <v>0</v>
      </c>
      <c r="BH187" s="255">
        <f>IF(N187="sníž. přenesená",J187,0)</f>
        <v>0</v>
      </c>
      <c r="BI187" s="255">
        <f>IF(N187="nulová",J187,0)</f>
        <v>0</v>
      </c>
      <c r="BJ187" s="18" t="s">
        <v>8</v>
      </c>
      <c r="BK187" s="255">
        <f>ROUND(I187*H187,0)</f>
        <v>0</v>
      </c>
      <c r="BL187" s="18" t="s">
        <v>167</v>
      </c>
      <c r="BM187" s="254" t="s">
        <v>612</v>
      </c>
    </row>
    <row r="188" s="2" customFormat="1" ht="24.15" customHeight="1">
      <c r="A188" s="39"/>
      <c r="B188" s="40"/>
      <c r="C188" s="243" t="s">
        <v>406</v>
      </c>
      <c r="D188" s="243" t="s">
        <v>163</v>
      </c>
      <c r="E188" s="244" t="s">
        <v>613</v>
      </c>
      <c r="F188" s="245" t="s">
        <v>614</v>
      </c>
      <c r="G188" s="246" t="s">
        <v>390</v>
      </c>
      <c r="H188" s="247">
        <v>2</v>
      </c>
      <c r="I188" s="248"/>
      <c r="J188" s="247">
        <f>ROUND(I188*H188,0)</f>
        <v>0</v>
      </c>
      <c r="K188" s="249"/>
      <c r="L188" s="45"/>
      <c r="M188" s="250" t="s">
        <v>1</v>
      </c>
      <c r="N188" s="251" t="s">
        <v>39</v>
      </c>
      <c r="O188" s="92"/>
      <c r="P188" s="252">
        <f>O188*H188</f>
        <v>0</v>
      </c>
      <c r="Q188" s="252">
        <v>0.18718000000000001</v>
      </c>
      <c r="R188" s="252">
        <f>Q188*H188</f>
        <v>0.37436000000000003</v>
      </c>
      <c r="S188" s="252">
        <v>0</v>
      </c>
      <c r="T188" s="253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54" t="s">
        <v>167</v>
      </c>
      <c r="AT188" s="254" t="s">
        <v>163</v>
      </c>
      <c r="AU188" s="254" t="s">
        <v>83</v>
      </c>
      <c r="AY188" s="18" t="s">
        <v>160</v>
      </c>
      <c r="BE188" s="255">
        <f>IF(N188="základní",J188,0)</f>
        <v>0</v>
      </c>
      <c r="BF188" s="255">
        <f>IF(N188="snížená",J188,0)</f>
        <v>0</v>
      </c>
      <c r="BG188" s="255">
        <f>IF(N188="zákl. přenesená",J188,0)</f>
        <v>0</v>
      </c>
      <c r="BH188" s="255">
        <f>IF(N188="sníž. přenesená",J188,0)</f>
        <v>0</v>
      </c>
      <c r="BI188" s="255">
        <f>IF(N188="nulová",J188,0)</f>
        <v>0</v>
      </c>
      <c r="BJ188" s="18" t="s">
        <v>8</v>
      </c>
      <c r="BK188" s="255">
        <f>ROUND(I188*H188,0)</f>
        <v>0</v>
      </c>
      <c r="BL188" s="18" t="s">
        <v>167</v>
      </c>
      <c r="BM188" s="254" t="s">
        <v>615</v>
      </c>
    </row>
    <row r="189" s="2" customFormat="1" ht="24.15" customHeight="1">
      <c r="A189" s="39"/>
      <c r="B189" s="40"/>
      <c r="C189" s="243" t="s">
        <v>616</v>
      </c>
      <c r="D189" s="243" t="s">
        <v>163</v>
      </c>
      <c r="E189" s="244" t="s">
        <v>617</v>
      </c>
      <c r="F189" s="245" t="s">
        <v>618</v>
      </c>
      <c r="G189" s="246" t="s">
        <v>166</v>
      </c>
      <c r="H189" s="247">
        <v>8.5500000000000007</v>
      </c>
      <c r="I189" s="248"/>
      <c r="J189" s="247">
        <f>ROUND(I189*H189,0)</f>
        <v>0</v>
      </c>
      <c r="K189" s="249"/>
      <c r="L189" s="45"/>
      <c r="M189" s="250" t="s">
        <v>1</v>
      </c>
      <c r="N189" s="251" t="s">
        <v>39</v>
      </c>
      <c r="O189" s="92"/>
      <c r="P189" s="252">
        <f>O189*H189</f>
        <v>0</v>
      </c>
      <c r="Q189" s="252">
        <v>0.094479999999999995</v>
      </c>
      <c r="R189" s="252">
        <f>Q189*H189</f>
        <v>0.80780399999999997</v>
      </c>
      <c r="S189" s="252">
        <v>0</v>
      </c>
      <c r="T189" s="253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54" t="s">
        <v>167</v>
      </c>
      <c r="AT189" s="254" t="s">
        <v>163</v>
      </c>
      <c r="AU189" s="254" t="s">
        <v>83</v>
      </c>
      <c r="AY189" s="18" t="s">
        <v>160</v>
      </c>
      <c r="BE189" s="255">
        <f>IF(N189="základní",J189,0)</f>
        <v>0</v>
      </c>
      <c r="BF189" s="255">
        <f>IF(N189="snížená",J189,0)</f>
        <v>0</v>
      </c>
      <c r="BG189" s="255">
        <f>IF(N189="zákl. přenesená",J189,0)</f>
        <v>0</v>
      </c>
      <c r="BH189" s="255">
        <f>IF(N189="sníž. přenesená",J189,0)</f>
        <v>0</v>
      </c>
      <c r="BI189" s="255">
        <f>IF(N189="nulová",J189,0)</f>
        <v>0</v>
      </c>
      <c r="BJ189" s="18" t="s">
        <v>8</v>
      </c>
      <c r="BK189" s="255">
        <f>ROUND(I189*H189,0)</f>
        <v>0</v>
      </c>
      <c r="BL189" s="18" t="s">
        <v>167</v>
      </c>
      <c r="BM189" s="254" t="s">
        <v>619</v>
      </c>
    </row>
    <row r="190" s="14" customFormat="1">
      <c r="A190" s="14"/>
      <c r="B190" s="267"/>
      <c r="C190" s="268"/>
      <c r="D190" s="258" t="s">
        <v>169</v>
      </c>
      <c r="E190" s="269" t="s">
        <v>1</v>
      </c>
      <c r="F190" s="270" t="s">
        <v>620</v>
      </c>
      <c r="G190" s="268"/>
      <c r="H190" s="271">
        <v>8.5500000000000007</v>
      </c>
      <c r="I190" s="272"/>
      <c r="J190" s="268"/>
      <c r="K190" s="268"/>
      <c r="L190" s="273"/>
      <c r="M190" s="274"/>
      <c r="N190" s="275"/>
      <c r="O190" s="275"/>
      <c r="P190" s="275"/>
      <c r="Q190" s="275"/>
      <c r="R190" s="275"/>
      <c r="S190" s="275"/>
      <c r="T190" s="27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7" t="s">
        <v>169</v>
      </c>
      <c r="AU190" s="277" t="s">
        <v>83</v>
      </c>
      <c r="AV190" s="14" t="s">
        <v>83</v>
      </c>
      <c r="AW190" s="14" t="s">
        <v>31</v>
      </c>
      <c r="AX190" s="14" t="s">
        <v>8</v>
      </c>
      <c r="AY190" s="277" t="s">
        <v>160</v>
      </c>
    </row>
    <row r="191" s="2" customFormat="1" ht="24.15" customHeight="1">
      <c r="A191" s="39"/>
      <c r="B191" s="40"/>
      <c r="C191" s="243" t="s">
        <v>621</v>
      </c>
      <c r="D191" s="243" t="s">
        <v>163</v>
      </c>
      <c r="E191" s="244" t="s">
        <v>622</v>
      </c>
      <c r="F191" s="245" t="s">
        <v>623</v>
      </c>
      <c r="G191" s="246" t="s">
        <v>166</v>
      </c>
      <c r="H191" s="247">
        <v>25.16</v>
      </c>
      <c r="I191" s="248"/>
      <c r="J191" s="247">
        <f>ROUND(I191*H191,0)</f>
        <v>0</v>
      </c>
      <c r="K191" s="249"/>
      <c r="L191" s="45"/>
      <c r="M191" s="250" t="s">
        <v>1</v>
      </c>
      <c r="N191" s="251" t="s">
        <v>39</v>
      </c>
      <c r="O191" s="92"/>
      <c r="P191" s="252">
        <f>O191*H191</f>
        <v>0</v>
      </c>
      <c r="Q191" s="252">
        <v>0.11583</v>
      </c>
      <c r="R191" s="252">
        <f>Q191*H191</f>
        <v>2.9142828000000001</v>
      </c>
      <c r="S191" s="252">
        <v>0</v>
      </c>
      <c r="T191" s="253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54" t="s">
        <v>167</v>
      </c>
      <c r="AT191" s="254" t="s">
        <v>163</v>
      </c>
      <c r="AU191" s="254" t="s">
        <v>83</v>
      </c>
      <c r="AY191" s="18" t="s">
        <v>160</v>
      </c>
      <c r="BE191" s="255">
        <f>IF(N191="základní",J191,0)</f>
        <v>0</v>
      </c>
      <c r="BF191" s="255">
        <f>IF(N191="snížená",J191,0)</f>
        <v>0</v>
      </c>
      <c r="BG191" s="255">
        <f>IF(N191="zákl. přenesená",J191,0)</f>
        <v>0</v>
      </c>
      <c r="BH191" s="255">
        <f>IF(N191="sníž. přenesená",J191,0)</f>
        <v>0</v>
      </c>
      <c r="BI191" s="255">
        <f>IF(N191="nulová",J191,0)</f>
        <v>0</v>
      </c>
      <c r="BJ191" s="18" t="s">
        <v>8</v>
      </c>
      <c r="BK191" s="255">
        <f>ROUND(I191*H191,0)</f>
        <v>0</v>
      </c>
      <c r="BL191" s="18" t="s">
        <v>167</v>
      </c>
      <c r="BM191" s="254" t="s">
        <v>624</v>
      </c>
    </row>
    <row r="192" s="14" customFormat="1">
      <c r="A192" s="14"/>
      <c r="B192" s="267"/>
      <c r="C192" s="268"/>
      <c r="D192" s="258" t="s">
        <v>169</v>
      </c>
      <c r="E192" s="269" t="s">
        <v>1</v>
      </c>
      <c r="F192" s="270" t="s">
        <v>244</v>
      </c>
      <c r="G192" s="268"/>
      <c r="H192" s="271">
        <v>10.300000000000001</v>
      </c>
      <c r="I192" s="272"/>
      <c r="J192" s="268"/>
      <c r="K192" s="268"/>
      <c r="L192" s="273"/>
      <c r="M192" s="274"/>
      <c r="N192" s="275"/>
      <c r="O192" s="275"/>
      <c r="P192" s="275"/>
      <c r="Q192" s="275"/>
      <c r="R192" s="275"/>
      <c r="S192" s="275"/>
      <c r="T192" s="27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77" t="s">
        <v>169</v>
      </c>
      <c r="AU192" s="277" t="s">
        <v>83</v>
      </c>
      <c r="AV192" s="14" t="s">
        <v>83</v>
      </c>
      <c r="AW192" s="14" t="s">
        <v>31</v>
      </c>
      <c r="AX192" s="14" t="s">
        <v>74</v>
      </c>
      <c r="AY192" s="277" t="s">
        <v>160</v>
      </c>
    </row>
    <row r="193" s="14" customFormat="1">
      <c r="A193" s="14"/>
      <c r="B193" s="267"/>
      <c r="C193" s="268"/>
      <c r="D193" s="258" t="s">
        <v>169</v>
      </c>
      <c r="E193" s="269" t="s">
        <v>1</v>
      </c>
      <c r="F193" s="270" t="s">
        <v>625</v>
      </c>
      <c r="G193" s="268"/>
      <c r="H193" s="271">
        <v>14.859999999999999</v>
      </c>
      <c r="I193" s="272"/>
      <c r="J193" s="268"/>
      <c r="K193" s="268"/>
      <c r="L193" s="273"/>
      <c r="M193" s="274"/>
      <c r="N193" s="275"/>
      <c r="O193" s="275"/>
      <c r="P193" s="275"/>
      <c r="Q193" s="275"/>
      <c r="R193" s="275"/>
      <c r="S193" s="275"/>
      <c r="T193" s="27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77" t="s">
        <v>169</v>
      </c>
      <c r="AU193" s="277" t="s">
        <v>83</v>
      </c>
      <c r="AV193" s="14" t="s">
        <v>83</v>
      </c>
      <c r="AW193" s="14" t="s">
        <v>31</v>
      </c>
      <c r="AX193" s="14" t="s">
        <v>74</v>
      </c>
      <c r="AY193" s="277" t="s">
        <v>160</v>
      </c>
    </row>
    <row r="194" s="16" customFormat="1">
      <c r="A194" s="16"/>
      <c r="B194" s="299"/>
      <c r="C194" s="300"/>
      <c r="D194" s="258" t="s">
        <v>169</v>
      </c>
      <c r="E194" s="301" t="s">
        <v>1</v>
      </c>
      <c r="F194" s="302" t="s">
        <v>189</v>
      </c>
      <c r="G194" s="300"/>
      <c r="H194" s="303">
        <v>25.16</v>
      </c>
      <c r="I194" s="304"/>
      <c r="J194" s="300"/>
      <c r="K194" s="300"/>
      <c r="L194" s="305"/>
      <c r="M194" s="306"/>
      <c r="N194" s="307"/>
      <c r="O194" s="307"/>
      <c r="P194" s="307"/>
      <c r="Q194" s="307"/>
      <c r="R194" s="307"/>
      <c r="S194" s="307"/>
      <c r="T194" s="308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T194" s="309" t="s">
        <v>169</v>
      </c>
      <c r="AU194" s="309" t="s">
        <v>83</v>
      </c>
      <c r="AV194" s="16" t="s">
        <v>167</v>
      </c>
      <c r="AW194" s="16" t="s">
        <v>31</v>
      </c>
      <c r="AX194" s="16" t="s">
        <v>8</v>
      </c>
      <c r="AY194" s="309" t="s">
        <v>160</v>
      </c>
    </row>
    <row r="195" s="2" customFormat="1" ht="24.15" customHeight="1">
      <c r="A195" s="39"/>
      <c r="B195" s="40"/>
      <c r="C195" s="243" t="s">
        <v>626</v>
      </c>
      <c r="D195" s="243" t="s">
        <v>163</v>
      </c>
      <c r="E195" s="244" t="s">
        <v>627</v>
      </c>
      <c r="F195" s="245" t="s">
        <v>628</v>
      </c>
      <c r="G195" s="246" t="s">
        <v>316</v>
      </c>
      <c r="H195" s="247">
        <v>5</v>
      </c>
      <c r="I195" s="248"/>
      <c r="J195" s="247">
        <f>ROUND(I195*H195,0)</f>
        <v>0</v>
      </c>
      <c r="K195" s="249"/>
      <c r="L195" s="45"/>
      <c r="M195" s="250" t="s">
        <v>1</v>
      </c>
      <c r="N195" s="251" t="s">
        <v>39</v>
      </c>
      <c r="O195" s="92"/>
      <c r="P195" s="252">
        <f>O195*H195</f>
        <v>0</v>
      </c>
      <c r="Q195" s="252">
        <v>0.00012999999999999999</v>
      </c>
      <c r="R195" s="252">
        <f>Q195*H195</f>
        <v>0.00064999999999999997</v>
      </c>
      <c r="S195" s="252">
        <v>0</v>
      </c>
      <c r="T195" s="253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54" t="s">
        <v>167</v>
      </c>
      <c r="AT195" s="254" t="s">
        <v>163</v>
      </c>
      <c r="AU195" s="254" t="s">
        <v>83</v>
      </c>
      <c r="AY195" s="18" t="s">
        <v>160</v>
      </c>
      <c r="BE195" s="255">
        <f>IF(N195="základní",J195,0)</f>
        <v>0</v>
      </c>
      <c r="BF195" s="255">
        <f>IF(N195="snížená",J195,0)</f>
        <v>0</v>
      </c>
      <c r="BG195" s="255">
        <f>IF(N195="zákl. přenesená",J195,0)</f>
        <v>0</v>
      </c>
      <c r="BH195" s="255">
        <f>IF(N195="sníž. přenesená",J195,0)</f>
        <v>0</v>
      </c>
      <c r="BI195" s="255">
        <f>IF(N195="nulová",J195,0)</f>
        <v>0</v>
      </c>
      <c r="BJ195" s="18" t="s">
        <v>8</v>
      </c>
      <c r="BK195" s="255">
        <f>ROUND(I195*H195,0)</f>
        <v>0</v>
      </c>
      <c r="BL195" s="18" t="s">
        <v>167</v>
      </c>
      <c r="BM195" s="254" t="s">
        <v>629</v>
      </c>
    </row>
    <row r="196" s="2" customFormat="1" ht="24.15" customHeight="1">
      <c r="A196" s="39"/>
      <c r="B196" s="40"/>
      <c r="C196" s="243" t="s">
        <v>411</v>
      </c>
      <c r="D196" s="243" t="s">
        <v>163</v>
      </c>
      <c r="E196" s="244" t="s">
        <v>630</v>
      </c>
      <c r="F196" s="245" t="s">
        <v>631</v>
      </c>
      <c r="G196" s="246" t="s">
        <v>166</v>
      </c>
      <c r="H196" s="247">
        <v>0.59999999999999998</v>
      </c>
      <c r="I196" s="248"/>
      <c r="J196" s="247">
        <f>ROUND(I196*H196,0)</f>
        <v>0</v>
      </c>
      <c r="K196" s="249"/>
      <c r="L196" s="45"/>
      <c r="M196" s="250" t="s">
        <v>1</v>
      </c>
      <c r="N196" s="251" t="s">
        <v>39</v>
      </c>
      <c r="O196" s="92"/>
      <c r="P196" s="252">
        <f>O196*H196</f>
        <v>0</v>
      </c>
      <c r="Q196" s="252">
        <v>0.17818400000000001</v>
      </c>
      <c r="R196" s="252">
        <f>Q196*H196</f>
        <v>0.1069104</v>
      </c>
      <c r="S196" s="252">
        <v>0</v>
      </c>
      <c r="T196" s="253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54" t="s">
        <v>167</v>
      </c>
      <c r="AT196" s="254" t="s">
        <v>163</v>
      </c>
      <c r="AU196" s="254" t="s">
        <v>83</v>
      </c>
      <c r="AY196" s="18" t="s">
        <v>160</v>
      </c>
      <c r="BE196" s="255">
        <f>IF(N196="základní",J196,0)</f>
        <v>0</v>
      </c>
      <c r="BF196" s="255">
        <f>IF(N196="snížená",J196,0)</f>
        <v>0</v>
      </c>
      <c r="BG196" s="255">
        <f>IF(N196="zákl. přenesená",J196,0)</f>
        <v>0</v>
      </c>
      <c r="BH196" s="255">
        <f>IF(N196="sníž. přenesená",J196,0)</f>
        <v>0</v>
      </c>
      <c r="BI196" s="255">
        <f>IF(N196="nulová",J196,0)</f>
        <v>0</v>
      </c>
      <c r="BJ196" s="18" t="s">
        <v>8</v>
      </c>
      <c r="BK196" s="255">
        <f>ROUND(I196*H196,0)</f>
        <v>0</v>
      </c>
      <c r="BL196" s="18" t="s">
        <v>167</v>
      </c>
      <c r="BM196" s="254" t="s">
        <v>632</v>
      </c>
    </row>
    <row r="197" s="14" customFormat="1">
      <c r="A197" s="14"/>
      <c r="B197" s="267"/>
      <c r="C197" s="268"/>
      <c r="D197" s="258" t="s">
        <v>169</v>
      </c>
      <c r="E197" s="269" t="s">
        <v>1</v>
      </c>
      <c r="F197" s="270" t="s">
        <v>633</v>
      </c>
      <c r="G197" s="268"/>
      <c r="H197" s="271">
        <v>0.59999999999999998</v>
      </c>
      <c r="I197" s="272"/>
      <c r="J197" s="268"/>
      <c r="K197" s="268"/>
      <c r="L197" s="273"/>
      <c r="M197" s="274"/>
      <c r="N197" s="275"/>
      <c r="O197" s="275"/>
      <c r="P197" s="275"/>
      <c r="Q197" s="275"/>
      <c r="R197" s="275"/>
      <c r="S197" s="275"/>
      <c r="T197" s="27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77" t="s">
        <v>169</v>
      </c>
      <c r="AU197" s="277" t="s">
        <v>83</v>
      </c>
      <c r="AV197" s="14" t="s">
        <v>83</v>
      </c>
      <c r="AW197" s="14" t="s">
        <v>31</v>
      </c>
      <c r="AX197" s="14" t="s">
        <v>8</v>
      </c>
      <c r="AY197" s="277" t="s">
        <v>160</v>
      </c>
    </row>
    <row r="198" s="12" customFormat="1" ht="22.8" customHeight="1">
      <c r="A198" s="12"/>
      <c r="B198" s="227"/>
      <c r="C198" s="228"/>
      <c r="D198" s="229" t="s">
        <v>73</v>
      </c>
      <c r="E198" s="241" t="s">
        <v>167</v>
      </c>
      <c r="F198" s="241" t="s">
        <v>634</v>
      </c>
      <c r="G198" s="228"/>
      <c r="H198" s="228"/>
      <c r="I198" s="231"/>
      <c r="J198" s="242">
        <f>BK198</f>
        <v>0</v>
      </c>
      <c r="K198" s="228"/>
      <c r="L198" s="233"/>
      <c r="M198" s="234"/>
      <c r="N198" s="235"/>
      <c r="O198" s="235"/>
      <c r="P198" s="236">
        <f>SUM(P199:P236)</f>
        <v>0</v>
      </c>
      <c r="Q198" s="235"/>
      <c r="R198" s="236">
        <f>SUM(R199:R236)</f>
        <v>75.931267199999994</v>
      </c>
      <c r="S198" s="235"/>
      <c r="T198" s="237">
        <f>SUM(T199:T236)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38" t="s">
        <v>8</v>
      </c>
      <c r="AT198" s="239" t="s">
        <v>73</v>
      </c>
      <c r="AU198" s="239" t="s">
        <v>8</v>
      </c>
      <c r="AY198" s="238" t="s">
        <v>160</v>
      </c>
      <c r="BK198" s="240">
        <f>SUM(BK199:BK236)</f>
        <v>0</v>
      </c>
    </row>
    <row r="199" s="2" customFormat="1" ht="24.15" customHeight="1">
      <c r="A199" s="39"/>
      <c r="B199" s="40"/>
      <c r="C199" s="243" t="s">
        <v>635</v>
      </c>
      <c r="D199" s="243" t="s">
        <v>163</v>
      </c>
      <c r="E199" s="244" t="s">
        <v>636</v>
      </c>
      <c r="F199" s="245" t="s">
        <v>637</v>
      </c>
      <c r="G199" s="246" t="s">
        <v>390</v>
      </c>
      <c r="H199" s="247">
        <v>120.04000000000001</v>
      </c>
      <c r="I199" s="248"/>
      <c r="J199" s="247">
        <f>ROUND(I199*H199,0)</f>
        <v>0</v>
      </c>
      <c r="K199" s="249"/>
      <c r="L199" s="45"/>
      <c r="M199" s="250" t="s">
        <v>1</v>
      </c>
      <c r="N199" s="251" t="s">
        <v>39</v>
      </c>
      <c r="O199" s="92"/>
      <c r="P199" s="252">
        <f>O199*H199</f>
        <v>0</v>
      </c>
      <c r="Q199" s="252">
        <v>0.18636</v>
      </c>
      <c r="R199" s="252">
        <f>Q199*H199</f>
        <v>22.370654399999999</v>
      </c>
      <c r="S199" s="252">
        <v>0</v>
      </c>
      <c r="T199" s="253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54" t="s">
        <v>167</v>
      </c>
      <c r="AT199" s="254" t="s">
        <v>163</v>
      </c>
      <c r="AU199" s="254" t="s">
        <v>83</v>
      </c>
      <c r="AY199" s="18" t="s">
        <v>160</v>
      </c>
      <c r="BE199" s="255">
        <f>IF(N199="základní",J199,0)</f>
        <v>0</v>
      </c>
      <c r="BF199" s="255">
        <f>IF(N199="snížená",J199,0)</f>
        <v>0</v>
      </c>
      <c r="BG199" s="255">
        <f>IF(N199="zákl. přenesená",J199,0)</f>
        <v>0</v>
      </c>
      <c r="BH199" s="255">
        <f>IF(N199="sníž. přenesená",J199,0)</f>
        <v>0</v>
      </c>
      <c r="BI199" s="255">
        <f>IF(N199="nulová",J199,0)</f>
        <v>0</v>
      </c>
      <c r="BJ199" s="18" t="s">
        <v>8</v>
      </c>
      <c r="BK199" s="255">
        <f>ROUND(I199*H199,0)</f>
        <v>0</v>
      </c>
      <c r="BL199" s="18" t="s">
        <v>167</v>
      </c>
      <c r="BM199" s="254" t="s">
        <v>638</v>
      </c>
    </row>
    <row r="200" s="14" customFormat="1">
      <c r="A200" s="14"/>
      <c r="B200" s="267"/>
      <c r="C200" s="268"/>
      <c r="D200" s="258" t="s">
        <v>169</v>
      </c>
      <c r="E200" s="269" t="s">
        <v>1</v>
      </c>
      <c r="F200" s="270" t="s">
        <v>639</v>
      </c>
      <c r="G200" s="268"/>
      <c r="H200" s="271">
        <v>64.439999999999998</v>
      </c>
      <c r="I200" s="272"/>
      <c r="J200" s="268"/>
      <c r="K200" s="268"/>
      <c r="L200" s="273"/>
      <c r="M200" s="274"/>
      <c r="N200" s="275"/>
      <c r="O200" s="275"/>
      <c r="P200" s="275"/>
      <c r="Q200" s="275"/>
      <c r="R200" s="275"/>
      <c r="S200" s="275"/>
      <c r="T200" s="27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7" t="s">
        <v>169</v>
      </c>
      <c r="AU200" s="277" t="s">
        <v>83</v>
      </c>
      <c r="AV200" s="14" t="s">
        <v>83</v>
      </c>
      <c r="AW200" s="14" t="s">
        <v>31</v>
      </c>
      <c r="AX200" s="14" t="s">
        <v>74</v>
      </c>
      <c r="AY200" s="277" t="s">
        <v>160</v>
      </c>
    </row>
    <row r="201" s="14" customFormat="1">
      <c r="A201" s="14"/>
      <c r="B201" s="267"/>
      <c r="C201" s="268"/>
      <c r="D201" s="258" t="s">
        <v>169</v>
      </c>
      <c r="E201" s="269" t="s">
        <v>1</v>
      </c>
      <c r="F201" s="270" t="s">
        <v>640</v>
      </c>
      <c r="G201" s="268"/>
      <c r="H201" s="271">
        <v>19.100000000000001</v>
      </c>
      <c r="I201" s="272"/>
      <c r="J201" s="268"/>
      <c r="K201" s="268"/>
      <c r="L201" s="273"/>
      <c r="M201" s="274"/>
      <c r="N201" s="275"/>
      <c r="O201" s="275"/>
      <c r="P201" s="275"/>
      <c r="Q201" s="275"/>
      <c r="R201" s="275"/>
      <c r="S201" s="275"/>
      <c r="T201" s="27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7" t="s">
        <v>169</v>
      </c>
      <c r="AU201" s="277" t="s">
        <v>83</v>
      </c>
      <c r="AV201" s="14" t="s">
        <v>83</v>
      </c>
      <c r="AW201" s="14" t="s">
        <v>31</v>
      </c>
      <c r="AX201" s="14" t="s">
        <v>74</v>
      </c>
      <c r="AY201" s="277" t="s">
        <v>160</v>
      </c>
    </row>
    <row r="202" s="14" customFormat="1">
      <c r="A202" s="14"/>
      <c r="B202" s="267"/>
      <c r="C202" s="268"/>
      <c r="D202" s="258" t="s">
        <v>169</v>
      </c>
      <c r="E202" s="269" t="s">
        <v>1</v>
      </c>
      <c r="F202" s="270" t="s">
        <v>641</v>
      </c>
      <c r="G202" s="268"/>
      <c r="H202" s="271">
        <v>19.100000000000001</v>
      </c>
      <c r="I202" s="272"/>
      <c r="J202" s="268"/>
      <c r="K202" s="268"/>
      <c r="L202" s="273"/>
      <c r="M202" s="274"/>
      <c r="N202" s="275"/>
      <c r="O202" s="275"/>
      <c r="P202" s="275"/>
      <c r="Q202" s="275"/>
      <c r="R202" s="275"/>
      <c r="S202" s="275"/>
      <c r="T202" s="27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7" t="s">
        <v>169</v>
      </c>
      <c r="AU202" s="277" t="s">
        <v>83</v>
      </c>
      <c r="AV202" s="14" t="s">
        <v>83</v>
      </c>
      <c r="AW202" s="14" t="s">
        <v>31</v>
      </c>
      <c r="AX202" s="14" t="s">
        <v>74</v>
      </c>
      <c r="AY202" s="277" t="s">
        <v>160</v>
      </c>
    </row>
    <row r="203" s="14" customFormat="1">
      <c r="A203" s="14"/>
      <c r="B203" s="267"/>
      <c r="C203" s="268"/>
      <c r="D203" s="258" t="s">
        <v>169</v>
      </c>
      <c r="E203" s="269" t="s">
        <v>1</v>
      </c>
      <c r="F203" s="270" t="s">
        <v>642</v>
      </c>
      <c r="G203" s="268"/>
      <c r="H203" s="271">
        <v>6.3200000000000003</v>
      </c>
      <c r="I203" s="272"/>
      <c r="J203" s="268"/>
      <c r="K203" s="268"/>
      <c r="L203" s="273"/>
      <c r="M203" s="274"/>
      <c r="N203" s="275"/>
      <c r="O203" s="275"/>
      <c r="P203" s="275"/>
      <c r="Q203" s="275"/>
      <c r="R203" s="275"/>
      <c r="S203" s="275"/>
      <c r="T203" s="27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7" t="s">
        <v>169</v>
      </c>
      <c r="AU203" s="277" t="s">
        <v>83</v>
      </c>
      <c r="AV203" s="14" t="s">
        <v>83</v>
      </c>
      <c r="AW203" s="14" t="s">
        <v>31</v>
      </c>
      <c r="AX203" s="14" t="s">
        <v>74</v>
      </c>
      <c r="AY203" s="277" t="s">
        <v>160</v>
      </c>
    </row>
    <row r="204" s="14" customFormat="1">
      <c r="A204" s="14"/>
      <c r="B204" s="267"/>
      <c r="C204" s="268"/>
      <c r="D204" s="258" t="s">
        <v>169</v>
      </c>
      <c r="E204" s="269" t="s">
        <v>1</v>
      </c>
      <c r="F204" s="270" t="s">
        <v>643</v>
      </c>
      <c r="G204" s="268"/>
      <c r="H204" s="271">
        <v>3.1600000000000001</v>
      </c>
      <c r="I204" s="272"/>
      <c r="J204" s="268"/>
      <c r="K204" s="268"/>
      <c r="L204" s="273"/>
      <c r="M204" s="274"/>
      <c r="N204" s="275"/>
      <c r="O204" s="275"/>
      <c r="P204" s="275"/>
      <c r="Q204" s="275"/>
      <c r="R204" s="275"/>
      <c r="S204" s="275"/>
      <c r="T204" s="27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77" t="s">
        <v>169</v>
      </c>
      <c r="AU204" s="277" t="s">
        <v>83</v>
      </c>
      <c r="AV204" s="14" t="s">
        <v>83</v>
      </c>
      <c r="AW204" s="14" t="s">
        <v>31</v>
      </c>
      <c r="AX204" s="14" t="s">
        <v>74</v>
      </c>
      <c r="AY204" s="277" t="s">
        <v>160</v>
      </c>
    </row>
    <row r="205" s="14" customFormat="1">
      <c r="A205" s="14"/>
      <c r="B205" s="267"/>
      <c r="C205" s="268"/>
      <c r="D205" s="258" t="s">
        <v>169</v>
      </c>
      <c r="E205" s="269" t="s">
        <v>1</v>
      </c>
      <c r="F205" s="270" t="s">
        <v>644</v>
      </c>
      <c r="G205" s="268"/>
      <c r="H205" s="271">
        <v>3.0499999999999998</v>
      </c>
      <c r="I205" s="272"/>
      <c r="J205" s="268"/>
      <c r="K205" s="268"/>
      <c r="L205" s="273"/>
      <c r="M205" s="274"/>
      <c r="N205" s="275"/>
      <c r="O205" s="275"/>
      <c r="P205" s="275"/>
      <c r="Q205" s="275"/>
      <c r="R205" s="275"/>
      <c r="S205" s="275"/>
      <c r="T205" s="27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77" t="s">
        <v>169</v>
      </c>
      <c r="AU205" s="277" t="s">
        <v>83</v>
      </c>
      <c r="AV205" s="14" t="s">
        <v>83</v>
      </c>
      <c r="AW205" s="14" t="s">
        <v>31</v>
      </c>
      <c r="AX205" s="14" t="s">
        <v>74</v>
      </c>
      <c r="AY205" s="277" t="s">
        <v>160</v>
      </c>
    </row>
    <row r="206" s="14" customFormat="1">
      <c r="A206" s="14"/>
      <c r="B206" s="267"/>
      <c r="C206" s="268"/>
      <c r="D206" s="258" t="s">
        <v>169</v>
      </c>
      <c r="E206" s="269" t="s">
        <v>1</v>
      </c>
      <c r="F206" s="270" t="s">
        <v>645</v>
      </c>
      <c r="G206" s="268"/>
      <c r="H206" s="271">
        <v>2.3199999999999998</v>
      </c>
      <c r="I206" s="272"/>
      <c r="J206" s="268"/>
      <c r="K206" s="268"/>
      <c r="L206" s="273"/>
      <c r="M206" s="274"/>
      <c r="N206" s="275"/>
      <c r="O206" s="275"/>
      <c r="P206" s="275"/>
      <c r="Q206" s="275"/>
      <c r="R206" s="275"/>
      <c r="S206" s="275"/>
      <c r="T206" s="27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77" t="s">
        <v>169</v>
      </c>
      <c r="AU206" s="277" t="s">
        <v>83</v>
      </c>
      <c r="AV206" s="14" t="s">
        <v>83</v>
      </c>
      <c r="AW206" s="14" t="s">
        <v>31</v>
      </c>
      <c r="AX206" s="14" t="s">
        <v>74</v>
      </c>
      <c r="AY206" s="277" t="s">
        <v>160</v>
      </c>
    </row>
    <row r="207" s="14" customFormat="1">
      <c r="A207" s="14"/>
      <c r="B207" s="267"/>
      <c r="C207" s="268"/>
      <c r="D207" s="258" t="s">
        <v>169</v>
      </c>
      <c r="E207" s="269" t="s">
        <v>1</v>
      </c>
      <c r="F207" s="270" t="s">
        <v>646</v>
      </c>
      <c r="G207" s="268"/>
      <c r="H207" s="271">
        <v>1.6200000000000001</v>
      </c>
      <c r="I207" s="272"/>
      <c r="J207" s="268"/>
      <c r="K207" s="268"/>
      <c r="L207" s="273"/>
      <c r="M207" s="274"/>
      <c r="N207" s="275"/>
      <c r="O207" s="275"/>
      <c r="P207" s="275"/>
      <c r="Q207" s="275"/>
      <c r="R207" s="275"/>
      <c r="S207" s="275"/>
      <c r="T207" s="27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77" t="s">
        <v>169</v>
      </c>
      <c r="AU207" s="277" t="s">
        <v>83</v>
      </c>
      <c r="AV207" s="14" t="s">
        <v>83</v>
      </c>
      <c r="AW207" s="14" t="s">
        <v>31</v>
      </c>
      <c r="AX207" s="14" t="s">
        <v>74</v>
      </c>
      <c r="AY207" s="277" t="s">
        <v>160</v>
      </c>
    </row>
    <row r="208" s="14" customFormat="1">
      <c r="A208" s="14"/>
      <c r="B208" s="267"/>
      <c r="C208" s="268"/>
      <c r="D208" s="258" t="s">
        <v>169</v>
      </c>
      <c r="E208" s="269" t="s">
        <v>1</v>
      </c>
      <c r="F208" s="270" t="s">
        <v>647</v>
      </c>
      <c r="G208" s="268"/>
      <c r="H208" s="271">
        <v>0.93000000000000005</v>
      </c>
      <c r="I208" s="272"/>
      <c r="J208" s="268"/>
      <c r="K208" s="268"/>
      <c r="L208" s="273"/>
      <c r="M208" s="274"/>
      <c r="N208" s="275"/>
      <c r="O208" s="275"/>
      <c r="P208" s="275"/>
      <c r="Q208" s="275"/>
      <c r="R208" s="275"/>
      <c r="S208" s="275"/>
      <c r="T208" s="27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7" t="s">
        <v>169</v>
      </c>
      <c r="AU208" s="277" t="s">
        <v>83</v>
      </c>
      <c r="AV208" s="14" t="s">
        <v>83</v>
      </c>
      <c r="AW208" s="14" t="s">
        <v>31</v>
      </c>
      <c r="AX208" s="14" t="s">
        <v>74</v>
      </c>
      <c r="AY208" s="277" t="s">
        <v>160</v>
      </c>
    </row>
    <row r="209" s="16" customFormat="1">
      <c r="A209" s="16"/>
      <c r="B209" s="299"/>
      <c r="C209" s="300"/>
      <c r="D209" s="258" t="s">
        <v>169</v>
      </c>
      <c r="E209" s="301" t="s">
        <v>1</v>
      </c>
      <c r="F209" s="302" t="s">
        <v>189</v>
      </c>
      <c r="G209" s="300"/>
      <c r="H209" s="303">
        <v>120.04000000000001</v>
      </c>
      <c r="I209" s="304"/>
      <c r="J209" s="300"/>
      <c r="K209" s="300"/>
      <c r="L209" s="305"/>
      <c r="M209" s="306"/>
      <c r="N209" s="307"/>
      <c r="O209" s="307"/>
      <c r="P209" s="307"/>
      <c r="Q209" s="307"/>
      <c r="R209" s="307"/>
      <c r="S209" s="307"/>
      <c r="T209" s="308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309" t="s">
        <v>169</v>
      </c>
      <c r="AU209" s="309" t="s">
        <v>83</v>
      </c>
      <c r="AV209" s="16" t="s">
        <v>167</v>
      </c>
      <c r="AW209" s="16" t="s">
        <v>31</v>
      </c>
      <c r="AX209" s="16" t="s">
        <v>8</v>
      </c>
      <c r="AY209" s="309" t="s">
        <v>160</v>
      </c>
    </row>
    <row r="210" s="2" customFormat="1" ht="16.5" customHeight="1">
      <c r="A210" s="39"/>
      <c r="B210" s="40"/>
      <c r="C210" s="278" t="s">
        <v>648</v>
      </c>
      <c r="D210" s="278" t="s">
        <v>173</v>
      </c>
      <c r="E210" s="279" t="s">
        <v>649</v>
      </c>
      <c r="F210" s="280" t="s">
        <v>650</v>
      </c>
      <c r="G210" s="281" t="s">
        <v>316</v>
      </c>
      <c r="H210" s="282">
        <v>64.439999999999998</v>
      </c>
      <c r="I210" s="283"/>
      <c r="J210" s="282">
        <f>ROUND(I210*H210,0)</f>
        <v>0</v>
      </c>
      <c r="K210" s="284"/>
      <c r="L210" s="285"/>
      <c r="M210" s="286" t="s">
        <v>1</v>
      </c>
      <c r="N210" s="287" t="s">
        <v>39</v>
      </c>
      <c r="O210" s="92"/>
      <c r="P210" s="252">
        <f>O210*H210</f>
        <v>0</v>
      </c>
      <c r="Q210" s="252">
        <v>0.39700000000000002</v>
      </c>
      <c r="R210" s="252">
        <f>Q210*H210</f>
        <v>25.58268</v>
      </c>
      <c r="S210" s="252">
        <v>0</v>
      </c>
      <c r="T210" s="253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54" t="s">
        <v>176</v>
      </c>
      <c r="AT210" s="254" t="s">
        <v>173</v>
      </c>
      <c r="AU210" s="254" t="s">
        <v>83</v>
      </c>
      <c r="AY210" s="18" t="s">
        <v>160</v>
      </c>
      <c r="BE210" s="255">
        <f>IF(N210="základní",J210,0)</f>
        <v>0</v>
      </c>
      <c r="BF210" s="255">
        <f>IF(N210="snížená",J210,0)</f>
        <v>0</v>
      </c>
      <c r="BG210" s="255">
        <f>IF(N210="zákl. přenesená",J210,0)</f>
        <v>0</v>
      </c>
      <c r="BH210" s="255">
        <f>IF(N210="sníž. přenesená",J210,0)</f>
        <v>0</v>
      </c>
      <c r="BI210" s="255">
        <f>IF(N210="nulová",J210,0)</f>
        <v>0</v>
      </c>
      <c r="BJ210" s="18" t="s">
        <v>8</v>
      </c>
      <c r="BK210" s="255">
        <f>ROUND(I210*H210,0)</f>
        <v>0</v>
      </c>
      <c r="BL210" s="18" t="s">
        <v>167</v>
      </c>
      <c r="BM210" s="254" t="s">
        <v>651</v>
      </c>
    </row>
    <row r="211" s="14" customFormat="1">
      <c r="A211" s="14"/>
      <c r="B211" s="267"/>
      <c r="C211" s="268"/>
      <c r="D211" s="258" t="s">
        <v>169</v>
      </c>
      <c r="E211" s="269" t="s">
        <v>1</v>
      </c>
      <c r="F211" s="270" t="s">
        <v>639</v>
      </c>
      <c r="G211" s="268"/>
      <c r="H211" s="271">
        <v>64.439999999999998</v>
      </c>
      <c r="I211" s="272"/>
      <c r="J211" s="268"/>
      <c r="K211" s="268"/>
      <c r="L211" s="273"/>
      <c r="M211" s="274"/>
      <c r="N211" s="275"/>
      <c r="O211" s="275"/>
      <c r="P211" s="275"/>
      <c r="Q211" s="275"/>
      <c r="R211" s="275"/>
      <c r="S211" s="275"/>
      <c r="T211" s="27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77" t="s">
        <v>169</v>
      </c>
      <c r="AU211" s="277" t="s">
        <v>83</v>
      </c>
      <c r="AV211" s="14" t="s">
        <v>83</v>
      </c>
      <c r="AW211" s="14" t="s">
        <v>31</v>
      </c>
      <c r="AX211" s="14" t="s">
        <v>8</v>
      </c>
      <c r="AY211" s="277" t="s">
        <v>160</v>
      </c>
    </row>
    <row r="212" s="2" customFormat="1" ht="16.5" customHeight="1">
      <c r="A212" s="39"/>
      <c r="B212" s="40"/>
      <c r="C212" s="278" t="s">
        <v>652</v>
      </c>
      <c r="D212" s="278" t="s">
        <v>173</v>
      </c>
      <c r="E212" s="279" t="s">
        <v>653</v>
      </c>
      <c r="F212" s="280" t="s">
        <v>654</v>
      </c>
      <c r="G212" s="281" t="s">
        <v>316</v>
      </c>
      <c r="H212" s="282">
        <v>55.600000000000001</v>
      </c>
      <c r="I212" s="283"/>
      <c r="J212" s="282">
        <f>ROUND(I212*H212,0)</f>
        <v>0</v>
      </c>
      <c r="K212" s="284"/>
      <c r="L212" s="285"/>
      <c r="M212" s="286" t="s">
        <v>1</v>
      </c>
      <c r="N212" s="287" t="s">
        <v>39</v>
      </c>
      <c r="O212" s="92"/>
      <c r="P212" s="252">
        <f>O212*H212</f>
        <v>0</v>
      </c>
      <c r="Q212" s="252">
        <v>0.39700000000000002</v>
      </c>
      <c r="R212" s="252">
        <f>Q212*H212</f>
        <v>22.0732</v>
      </c>
      <c r="S212" s="252">
        <v>0</v>
      </c>
      <c r="T212" s="253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54" t="s">
        <v>176</v>
      </c>
      <c r="AT212" s="254" t="s">
        <v>173</v>
      </c>
      <c r="AU212" s="254" t="s">
        <v>83</v>
      </c>
      <c r="AY212" s="18" t="s">
        <v>160</v>
      </c>
      <c r="BE212" s="255">
        <f>IF(N212="základní",J212,0)</f>
        <v>0</v>
      </c>
      <c r="BF212" s="255">
        <f>IF(N212="snížená",J212,0)</f>
        <v>0</v>
      </c>
      <c r="BG212" s="255">
        <f>IF(N212="zákl. přenesená",J212,0)</f>
        <v>0</v>
      </c>
      <c r="BH212" s="255">
        <f>IF(N212="sníž. přenesená",J212,0)</f>
        <v>0</v>
      </c>
      <c r="BI212" s="255">
        <f>IF(N212="nulová",J212,0)</f>
        <v>0</v>
      </c>
      <c r="BJ212" s="18" t="s">
        <v>8</v>
      </c>
      <c r="BK212" s="255">
        <f>ROUND(I212*H212,0)</f>
        <v>0</v>
      </c>
      <c r="BL212" s="18" t="s">
        <v>167</v>
      </c>
      <c r="BM212" s="254" t="s">
        <v>655</v>
      </c>
    </row>
    <row r="213" s="14" customFormat="1">
      <c r="A213" s="14"/>
      <c r="B213" s="267"/>
      <c r="C213" s="268"/>
      <c r="D213" s="258" t="s">
        <v>169</v>
      </c>
      <c r="E213" s="269" t="s">
        <v>1</v>
      </c>
      <c r="F213" s="270" t="s">
        <v>640</v>
      </c>
      <c r="G213" s="268"/>
      <c r="H213" s="271">
        <v>19.100000000000001</v>
      </c>
      <c r="I213" s="272"/>
      <c r="J213" s="268"/>
      <c r="K213" s="268"/>
      <c r="L213" s="273"/>
      <c r="M213" s="274"/>
      <c r="N213" s="275"/>
      <c r="O213" s="275"/>
      <c r="P213" s="275"/>
      <c r="Q213" s="275"/>
      <c r="R213" s="275"/>
      <c r="S213" s="275"/>
      <c r="T213" s="27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77" t="s">
        <v>169</v>
      </c>
      <c r="AU213" s="277" t="s">
        <v>83</v>
      </c>
      <c r="AV213" s="14" t="s">
        <v>83</v>
      </c>
      <c r="AW213" s="14" t="s">
        <v>31</v>
      </c>
      <c r="AX213" s="14" t="s">
        <v>74</v>
      </c>
      <c r="AY213" s="277" t="s">
        <v>160</v>
      </c>
    </row>
    <row r="214" s="14" customFormat="1">
      <c r="A214" s="14"/>
      <c r="B214" s="267"/>
      <c r="C214" s="268"/>
      <c r="D214" s="258" t="s">
        <v>169</v>
      </c>
      <c r="E214" s="269" t="s">
        <v>1</v>
      </c>
      <c r="F214" s="270" t="s">
        <v>641</v>
      </c>
      <c r="G214" s="268"/>
      <c r="H214" s="271">
        <v>19.100000000000001</v>
      </c>
      <c r="I214" s="272"/>
      <c r="J214" s="268"/>
      <c r="K214" s="268"/>
      <c r="L214" s="273"/>
      <c r="M214" s="274"/>
      <c r="N214" s="275"/>
      <c r="O214" s="275"/>
      <c r="P214" s="275"/>
      <c r="Q214" s="275"/>
      <c r="R214" s="275"/>
      <c r="S214" s="275"/>
      <c r="T214" s="27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7" t="s">
        <v>169</v>
      </c>
      <c r="AU214" s="277" t="s">
        <v>83</v>
      </c>
      <c r="AV214" s="14" t="s">
        <v>83</v>
      </c>
      <c r="AW214" s="14" t="s">
        <v>31</v>
      </c>
      <c r="AX214" s="14" t="s">
        <v>74</v>
      </c>
      <c r="AY214" s="277" t="s">
        <v>160</v>
      </c>
    </row>
    <row r="215" s="14" customFormat="1">
      <c r="A215" s="14"/>
      <c r="B215" s="267"/>
      <c r="C215" s="268"/>
      <c r="D215" s="258" t="s">
        <v>169</v>
      </c>
      <c r="E215" s="269" t="s">
        <v>1</v>
      </c>
      <c r="F215" s="270" t="s">
        <v>642</v>
      </c>
      <c r="G215" s="268"/>
      <c r="H215" s="271">
        <v>6.3200000000000003</v>
      </c>
      <c r="I215" s="272"/>
      <c r="J215" s="268"/>
      <c r="K215" s="268"/>
      <c r="L215" s="273"/>
      <c r="M215" s="274"/>
      <c r="N215" s="275"/>
      <c r="O215" s="275"/>
      <c r="P215" s="275"/>
      <c r="Q215" s="275"/>
      <c r="R215" s="275"/>
      <c r="S215" s="275"/>
      <c r="T215" s="276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77" t="s">
        <v>169</v>
      </c>
      <c r="AU215" s="277" t="s">
        <v>83</v>
      </c>
      <c r="AV215" s="14" t="s">
        <v>83</v>
      </c>
      <c r="AW215" s="14" t="s">
        <v>31</v>
      </c>
      <c r="AX215" s="14" t="s">
        <v>74</v>
      </c>
      <c r="AY215" s="277" t="s">
        <v>160</v>
      </c>
    </row>
    <row r="216" s="14" customFormat="1">
      <c r="A216" s="14"/>
      <c r="B216" s="267"/>
      <c r="C216" s="268"/>
      <c r="D216" s="258" t="s">
        <v>169</v>
      </c>
      <c r="E216" s="269" t="s">
        <v>1</v>
      </c>
      <c r="F216" s="270" t="s">
        <v>643</v>
      </c>
      <c r="G216" s="268"/>
      <c r="H216" s="271">
        <v>3.1600000000000001</v>
      </c>
      <c r="I216" s="272"/>
      <c r="J216" s="268"/>
      <c r="K216" s="268"/>
      <c r="L216" s="273"/>
      <c r="M216" s="274"/>
      <c r="N216" s="275"/>
      <c r="O216" s="275"/>
      <c r="P216" s="275"/>
      <c r="Q216" s="275"/>
      <c r="R216" s="275"/>
      <c r="S216" s="275"/>
      <c r="T216" s="27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77" t="s">
        <v>169</v>
      </c>
      <c r="AU216" s="277" t="s">
        <v>83</v>
      </c>
      <c r="AV216" s="14" t="s">
        <v>83</v>
      </c>
      <c r="AW216" s="14" t="s">
        <v>31</v>
      </c>
      <c r="AX216" s="14" t="s">
        <v>74</v>
      </c>
      <c r="AY216" s="277" t="s">
        <v>160</v>
      </c>
    </row>
    <row r="217" s="14" customFormat="1">
      <c r="A217" s="14"/>
      <c r="B217" s="267"/>
      <c r="C217" s="268"/>
      <c r="D217" s="258" t="s">
        <v>169</v>
      </c>
      <c r="E217" s="269" t="s">
        <v>1</v>
      </c>
      <c r="F217" s="270" t="s">
        <v>644</v>
      </c>
      <c r="G217" s="268"/>
      <c r="H217" s="271">
        <v>3.0499999999999998</v>
      </c>
      <c r="I217" s="272"/>
      <c r="J217" s="268"/>
      <c r="K217" s="268"/>
      <c r="L217" s="273"/>
      <c r="M217" s="274"/>
      <c r="N217" s="275"/>
      <c r="O217" s="275"/>
      <c r="P217" s="275"/>
      <c r="Q217" s="275"/>
      <c r="R217" s="275"/>
      <c r="S217" s="275"/>
      <c r="T217" s="27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77" t="s">
        <v>169</v>
      </c>
      <c r="AU217" s="277" t="s">
        <v>83</v>
      </c>
      <c r="AV217" s="14" t="s">
        <v>83</v>
      </c>
      <c r="AW217" s="14" t="s">
        <v>31</v>
      </c>
      <c r="AX217" s="14" t="s">
        <v>74</v>
      </c>
      <c r="AY217" s="277" t="s">
        <v>160</v>
      </c>
    </row>
    <row r="218" s="14" customFormat="1">
      <c r="A218" s="14"/>
      <c r="B218" s="267"/>
      <c r="C218" s="268"/>
      <c r="D218" s="258" t="s">
        <v>169</v>
      </c>
      <c r="E218" s="269" t="s">
        <v>1</v>
      </c>
      <c r="F218" s="270" t="s">
        <v>645</v>
      </c>
      <c r="G218" s="268"/>
      <c r="H218" s="271">
        <v>2.3199999999999998</v>
      </c>
      <c r="I218" s="272"/>
      <c r="J218" s="268"/>
      <c r="K218" s="268"/>
      <c r="L218" s="273"/>
      <c r="M218" s="274"/>
      <c r="N218" s="275"/>
      <c r="O218" s="275"/>
      <c r="P218" s="275"/>
      <c r="Q218" s="275"/>
      <c r="R218" s="275"/>
      <c r="S218" s="275"/>
      <c r="T218" s="27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7" t="s">
        <v>169</v>
      </c>
      <c r="AU218" s="277" t="s">
        <v>83</v>
      </c>
      <c r="AV218" s="14" t="s">
        <v>83</v>
      </c>
      <c r="AW218" s="14" t="s">
        <v>31</v>
      </c>
      <c r="AX218" s="14" t="s">
        <v>74</v>
      </c>
      <c r="AY218" s="277" t="s">
        <v>160</v>
      </c>
    </row>
    <row r="219" s="14" customFormat="1">
      <c r="A219" s="14"/>
      <c r="B219" s="267"/>
      <c r="C219" s="268"/>
      <c r="D219" s="258" t="s">
        <v>169</v>
      </c>
      <c r="E219" s="269" t="s">
        <v>1</v>
      </c>
      <c r="F219" s="270" t="s">
        <v>646</v>
      </c>
      <c r="G219" s="268"/>
      <c r="H219" s="271">
        <v>1.6200000000000001</v>
      </c>
      <c r="I219" s="272"/>
      <c r="J219" s="268"/>
      <c r="K219" s="268"/>
      <c r="L219" s="273"/>
      <c r="M219" s="274"/>
      <c r="N219" s="275"/>
      <c r="O219" s="275"/>
      <c r="P219" s="275"/>
      <c r="Q219" s="275"/>
      <c r="R219" s="275"/>
      <c r="S219" s="275"/>
      <c r="T219" s="27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77" t="s">
        <v>169</v>
      </c>
      <c r="AU219" s="277" t="s">
        <v>83</v>
      </c>
      <c r="AV219" s="14" t="s">
        <v>83</v>
      </c>
      <c r="AW219" s="14" t="s">
        <v>31</v>
      </c>
      <c r="AX219" s="14" t="s">
        <v>74</v>
      </c>
      <c r="AY219" s="277" t="s">
        <v>160</v>
      </c>
    </row>
    <row r="220" s="14" customFormat="1">
      <c r="A220" s="14"/>
      <c r="B220" s="267"/>
      <c r="C220" s="268"/>
      <c r="D220" s="258" t="s">
        <v>169</v>
      </c>
      <c r="E220" s="269" t="s">
        <v>1</v>
      </c>
      <c r="F220" s="270" t="s">
        <v>647</v>
      </c>
      <c r="G220" s="268"/>
      <c r="H220" s="271">
        <v>0.93000000000000005</v>
      </c>
      <c r="I220" s="272"/>
      <c r="J220" s="268"/>
      <c r="K220" s="268"/>
      <c r="L220" s="273"/>
      <c r="M220" s="274"/>
      <c r="N220" s="275"/>
      <c r="O220" s="275"/>
      <c r="P220" s="275"/>
      <c r="Q220" s="275"/>
      <c r="R220" s="275"/>
      <c r="S220" s="275"/>
      <c r="T220" s="276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7" t="s">
        <v>169</v>
      </c>
      <c r="AU220" s="277" t="s">
        <v>83</v>
      </c>
      <c r="AV220" s="14" t="s">
        <v>83</v>
      </c>
      <c r="AW220" s="14" t="s">
        <v>31</v>
      </c>
      <c r="AX220" s="14" t="s">
        <v>74</v>
      </c>
      <c r="AY220" s="277" t="s">
        <v>160</v>
      </c>
    </row>
    <row r="221" s="16" customFormat="1">
      <c r="A221" s="16"/>
      <c r="B221" s="299"/>
      <c r="C221" s="300"/>
      <c r="D221" s="258" t="s">
        <v>169</v>
      </c>
      <c r="E221" s="301" t="s">
        <v>1</v>
      </c>
      <c r="F221" s="302" t="s">
        <v>189</v>
      </c>
      <c r="G221" s="300"/>
      <c r="H221" s="303">
        <v>55.600000000000001</v>
      </c>
      <c r="I221" s="304"/>
      <c r="J221" s="300"/>
      <c r="K221" s="300"/>
      <c r="L221" s="305"/>
      <c r="M221" s="306"/>
      <c r="N221" s="307"/>
      <c r="O221" s="307"/>
      <c r="P221" s="307"/>
      <c r="Q221" s="307"/>
      <c r="R221" s="307"/>
      <c r="S221" s="307"/>
      <c r="T221" s="308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T221" s="309" t="s">
        <v>169</v>
      </c>
      <c r="AU221" s="309" t="s">
        <v>83</v>
      </c>
      <c r="AV221" s="16" t="s">
        <v>167</v>
      </c>
      <c r="AW221" s="16" t="s">
        <v>31</v>
      </c>
      <c r="AX221" s="16" t="s">
        <v>8</v>
      </c>
      <c r="AY221" s="309" t="s">
        <v>160</v>
      </c>
    </row>
    <row r="222" s="2" customFormat="1" ht="16.5" customHeight="1">
      <c r="A222" s="39"/>
      <c r="B222" s="40"/>
      <c r="C222" s="243" t="s">
        <v>7</v>
      </c>
      <c r="D222" s="243" t="s">
        <v>163</v>
      </c>
      <c r="E222" s="244" t="s">
        <v>656</v>
      </c>
      <c r="F222" s="245" t="s">
        <v>657</v>
      </c>
      <c r="G222" s="246" t="s">
        <v>237</v>
      </c>
      <c r="H222" s="247">
        <v>1.78</v>
      </c>
      <c r="I222" s="248"/>
      <c r="J222" s="247">
        <f>ROUND(I222*H222,0)</f>
        <v>0</v>
      </c>
      <c r="K222" s="249"/>
      <c r="L222" s="45"/>
      <c r="M222" s="250" t="s">
        <v>1</v>
      </c>
      <c r="N222" s="251" t="s">
        <v>39</v>
      </c>
      <c r="O222" s="92"/>
      <c r="P222" s="252">
        <f>O222*H222</f>
        <v>0</v>
      </c>
      <c r="Q222" s="252">
        <v>2.5020099999999998</v>
      </c>
      <c r="R222" s="252">
        <f>Q222*H222</f>
        <v>4.4535777999999997</v>
      </c>
      <c r="S222" s="252">
        <v>0</v>
      </c>
      <c r="T222" s="253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54" t="s">
        <v>167</v>
      </c>
      <c r="AT222" s="254" t="s">
        <v>163</v>
      </c>
      <c r="AU222" s="254" t="s">
        <v>83</v>
      </c>
      <c r="AY222" s="18" t="s">
        <v>160</v>
      </c>
      <c r="BE222" s="255">
        <f>IF(N222="základní",J222,0)</f>
        <v>0</v>
      </c>
      <c r="BF222" s="255">
        <f>IF(N222="snížená",J222,0)</f>
        <v>0</v>
      </c>
      <c r="BG222" s="255">
        <f>IF(N222="zákl. přenesená",J222,0)</f>
        <v>0</v>
      </c>
      <c r="BH222" s="255">
        <f>IF(N222="sníž. přenesená",J222,0)</f>
        <v>0</v>
      </c>
      <c r="BI222" s="255">
        <f>IF(N222="nulová",J222,0)</f>
        <v>0</v>
      </c>
      <c r="BJ222" s="18" t="s">
        <v>8</v>
      </c>
      <c r="BK222" s="255">
        <f>ROUND(I222*H222,0)</f>
        <v>0</v>
      </c>
      <c r="BL222" s="18" t="s">
        <v>167</v>
      </c>
      <c r="BM222" s="254" t="s">
        <v>658</v>
      </c>
    </row>
    <row r="223" s="14" customFormat="1">
      <c r="A223" s="14"/>
      <c r="B223" s="267"/>
      <c r="C223" s="268"/>
      <c r="D223" s="258" t="s">
        <v>169</v>
      </c>
      <c r="E223" s="269" t="s">
        <v>1</v>
      </c>
      <c r="F223" s="270" t="s">
        <v>659</v>
      </c>
      <c r="G223" s="268"/>
      <c r="H223" s="271">
        <v>0.59999999999999998</v>
      </c>
      <c r="I223" s="272"/>
      <c r="J223" s="268"/>
      <c r="K223" s="268"/>
      <c r="L223" s="273"/>
      <c r="M223" s="274"/>
      <c r="N223" s="275"/>
      <c r="O223" s="275"/>
      <c r="P223" s="275"/>
      <c r="Q223" s="275"/>
      <c r="R223" s="275"/>
      <c r="S223" s="275"/>
      <c r="T223" s="27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77" t="s">
        <v>169</v>
      </c>
      <c r="AU223" s="277" t="s">
        <v>83</v>
      </c>
      <c r="AV223" s="14" t="s">
        <v>83</v>
      </c>
      <c r="AW223" s="14" t="s">
        <v>31</v>
      </c>
      <c r="AX223" s="14" t="s">
        <v>74</v>
      </c>
      <c r="AY223" s="277" t="s">
        <v>160</v>
      </c>
    </row>
    <row r="224" s="14" customFormat="1">
      <c r="A224" s="14"/>
      <c r="B224" s="267"/>
      <c r="C224" s="268"/>
      <c r="D224" s="258" t="s">
        <v>169</v>
      </c>
      <c r="E224" s="269" t="s">
        <v>1</v>
      </c>
      <c r="F224" s="270" t="s">
        <v>660</v>
      </c>
      <c r="G224" s="268"/>
      <c r="H224" s="271">
        <v>1.1799999999999999</v>
      </c>
      <c r="I224" s="272"/>
      <c r="J224" s="268"/>
      <c r="K224" s="268"/>
      <c r="L224" s="273"/>
      <c r="M224" s="274"/>
      <c r="N224" s="275"/>
      <c r="O224" s="275"/>
      <c r="P224" s="275"/>
      <c r="Q224" s="275"/>
      <c r="R224" s="275"/>
      <c r="S224" s="275"/>
      <c r="T224" s="27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7" t="s">
        <v>169</v>
      </c>
      <c r="AU224" s="277" t="s">
        <v>83</v>
      </c>
      <c r="AV224" s="14" t="s">
        <v>83</v>
      </c>
      <c r="AW224" s="14" t="s">
        <v>31</v>
      </c>
      <c r="AX224" s="14" t="s">
        <v>74</v>
      </c>
      <c r="AY224" s="277" t="s">
        <v>160</v>
      </c>
    </row>
    <row r="225" s="16" customFormat="1">
      <c r="A225" s="16"/>
      <c r="B225" s="299"/>
      <c r="C225" s="300"/>
      <c r="D225" s="258" t="s">
        <v>169</v>
      </c>
      <c r="E225" s="301" t="s">
        <v>1</v>
      </c>
      <c r="F225" s="302" t="s">
        <v>189</v>
      </c>
      <c r="G225" s="300"/>
      <c r="H225" s="303">
        <v>1.78</v>
      </c>
      <c r="I225" s="304"/>
      <c r="J225" s="300"/>
      <c r="K225" s="300"/>
      <c r="L225" s="305"/>
      <c r="M225" s="306"/>
      <c r="N225" s="307"/>
      <c r="O225" s="307"/>
      <c r="P225" s="307"/>
      <c r="Q225" s="307"/>
      <c r="R225" s="307"/>
      <c r="S225" s="307"/>
      <c r="T225" s="308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T225" s="309" t="s">
        <v>169</v>
      </c>
      <c r="AU225" s="309" t="s">
        <v>83</v>
      </c>
      <c r="AV225" s="16" t="s">
        <v>167</v>
      </c>
      <c r="AW225" s="16" t="s">
        <v>31</v>
      </c>
      <c r="AX225" s="16" t="s">
        <v>8</v>
      </c>
      <c r="AY225" s="309" t="s">
        <v>160</v>
      </c>
    </row>
    <row r="226" s="2" customFormat="1" ht="24.15" customHeight="1">
      <c r="A226" s="39"/>
      <c r="B226" s="40"/>
      <c r="C226" s="243" t="s">
        <v>451</v>
      </c>
      <c r="D226" s="243" t="s">
        <v>163</v>
      </c>
      <c r="E226" s="244" t="s">
        <v>661</v>
      </c>
      <c r="F226" s="245" t="s">
        <v>662</v>
      </c>
      <c r="G226" s="246" t="s">
        <v>166</v>
      </c>
      <c r="H226" s="247">
        <v>4.5999999999999996</v>
      </c>
      <c r="I226" s="248"/>
      <c r="J226" s="247">
        <f>ROUND(I226*H226,0)</f>
        <v>0</v>
      </c>
      <c r="K226" s="249"/>
      <c r="L226" s="45"/>
      <c r="M226" s="250" t="s">
        <v>1</v>
      </c>
      <c r="N226" s="251" t="s">
        <v>39</v>
      </c>
      <c r="O226" s="92"/>
      <c r="P226" s="252">
        <f>O226*H226</f>
        <v>0</v>
      </c>
      <c r="Q226" s="252">
        <v>0.01128</v>
      </c>
      <c r="R226" s="252">
        <f>Q226*H226</f>
        <v>0.051887999999999997</v>
      </c>
      <c r="S226" s="252">
        <v>0</v>
      </c>
      <c r="T226" s="253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54" t="s">
        <v>167</v>
      </c>
      <c r="AT226" s="254" t="s">
        <v>163</v>
      </c>
      <c r="AU226" s="254" t="s">
        <v>83</v>
      </c>
      <c r="AY226" s="18" t="s">
        <v>160</v>
      </c>
      <c r="BE226" s="255">
        <f>IF(N226="základní",J226,0)</f>
        <v>0</v>
      </c>
      <c r="BF226" s="255">
        <f>IF(N226="snížená",J226,0)</f>
        <v>0</v>
      </c>
      <c r="BG226" s="255">
        <f>IF(N226="zákl. přenesená",J226,0)</f>
        <v>0</v>
      </c>
      <c r="BH226" s="255">
        <f>IF(N226="sníž. přenesená",J226,0)</f>
        <v>0</v>
      </c>
      <c r="BI226" s="255">
        <f>IF(N226="nulová",J226,0)</f>
        <v>0</v>
      </c>
      <c r="BJ226" s="18" t="s">
        <v>8</v>
      </c>
      <c r="BK226" s="255">
        <f>ROUND(I226*H226,0)</f>
        <v>0</v>
      </c>
      <c r="BL226" s="18" t="s">
        <v>167</v>
      </c>
      <c r="BM226" s="254" t="s">
        <v>663</v>
      </c>
    </row>
    <row r="227" s="14" customFormat="1">
      <c r="A227" s="14"/>
      <c r="B227" s="267"/>
      <c r="C227" s="268"/>
      <c r="D227" s="258" t="s">
        <v>169</v>
      </c>
      <c r="E227" s="269" t="s">
        <v>1</v>
      </c>
      <c r="F227" s="270" t="s">
        <v>664</v>
      </c>
      <c r="G227" s="268"/>
      <c r="H227" s="271">
        <v>4.5999999999999996</v>
      </c>
      <c r="I227" s="272"/>
      <c r="J227" s="268"/>
      <c r="K227" s="268"/>
      <c r="L227" s="273"/>
      <c r="M227" s="274"/>
      <c r="N227" s="275"/>
      <c r="O227" s="275"/>
      <c r="P227" s="275"/>
      <c r="Q227" s="275"/>
      <c r="R227" s="275"/>
      <c r="S227" s="275"/>
      <c r="T227" s="276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77" t="s">
        <v>169</v>
      </c>
      <c r="AU227" s="277" t="s">
        <v>83</v>
      </c>
      <c r="AV227" s="14" t="s">
        <v>83</v>
      </c>
      <c r="AW227" s="14" t="s">
        <v>31</v>
      </c>
      <c r="AX227" s="14" t="s">
        <v>8</v>
      </c>
      <c r="AY227" s="277" t="s">
        <v>160</v>
      </c>
    </row>
    <row r="228" s="2" customFormat="1" ht="16.5" customHeight="1">
      <c r="A228" s="39"/>
      <c r="B228" s="40"/>
      <c r="C228" s="243" t="s">
        <v>476</v>
      </c>
      <c r="D228" s="243" t="s">
        <v>163</v>
      </c>
      <c r="E228" s="244" t="s">
        <v>665</v>
      </c>
      <c r="F228" s="245" t="s">
        <v>666</v>
      </c>
      <c r="G228" s="246" t="s">
        <v>335</v>
      </c>
      <c r="H228" s="247">
        <v>0.16</v>
      </c>
      <c r="I228" s="248"/>
      <c r="J228" s="247">
        <f>ROUND(I228*H228,0)</f>
        <v>0</v>
      </c>
      <c r="K228" s="249"/>
      <c r="L228" s="45"/>
      <c r="M228" s="250" t="s">
        <v>1</v>
      </c>
      <c r="N228" s="251" t="s">
        <v>39</v>
      </c>
      <c r="O228" s="92"/>
      <c r="P228" s="252">
        <f>O228*H228</f>
        <v>0</v>
      </c>
      <c r="Q228" s="252">
        <v>1.06277</v>
      </c>
      <c r="R228" s="252">
        <f>Q228*H228</f>
        <v>0.17004320000000001</v>
      </c>
      <c r="S228" s="252">
        <v>0</v>
      </c>
      <c r="T228" s="253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54" t="s">
        <v>167</v>
      </c>
      <c r="AT228" s="254" t="s">
        <v>163</v>
      </c>
      <c r="AU228" s="254" t="s">
        <v>83</v>
      </c>
      <c r="AY228" s="18" t="s">
        <v>160</v>
      </c>
      <c r="BE228" s="255">
        <f>IF(N228="základní",J228,0)</f>
        <v>0</v>
      </c>
      <c r="BF228" s="255">
        <f>IF(N228="snížená",J228,0)</f>
        <v>0</v>
      </c>
      <c r="BG228" s="255">
        <f>IF(N228="zákl. přenesená",J228,0)</f>
        <v>0</v>
      </c>
      <c r="BH228" s="255">
        <f>IF(N228="sníž. přenesená",J228,0)</f>
        <v>0</v>
      </c>
      <c r="BI228" s="255">
        <f>IF(N228="nulová",J228,0)</f>
        <v>0</v>
      </c>
      <c r="BJ228" s="18" t="s">
        <v>8</v>
      </c>
      <c r="BK228" s="255">
        <f>ROUND(I228*H228,0)</f>
        <v>0</v>
      </c>
      <c r="BL228" s="18" t="s">
        <v>167</v>
      </c>
      <c r="BM228" s="254" t="s">
        <v>667</v>
      </c>
    </row>
    <row r="229" s="14" customFormat="1">
      <c r="A229" s="14"/>
      <c r="B229" s="267"/>
      <c r="C229" s="268"/>
      <c r="D229" s="258" t="s">
        <v>169</v>
      </c>
      <c r="E229" s="269" t="s">
        <v>1</v>
      </c>
      <c r="F229" s="270" t="s">
        <v>668</v>
      </c>
      <c r="G229" s="268"/>
      <c r="H229" s="271">
        <v>0.16</v>
      </c>
      <c r="I229" s="272"/>
      <c r="J229" s="268"/>
      <c r="K229" s="268"/>
      <c r="L229" s="273"/>
      <c r="M229" s="274"/>
      <c r="N229" s="275"/>
      <c r="O229" s="275"/>
      <c r="P229" s="275"/>
      <c r="Q229" s="275"/>
      <c r="R229" s="275"/>
      <c r="S229" s="275"/>
      <c r="T229" s="27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77" t="s">
        <v>169</v>
      </c>
      <c r="AU229" s="277" t="s">
        <v>83</v>
      </c>
      <c r="AV229" s="14" t="s">
        <v>83</v>
      </c>
      <c r="AW229" s="14" t="s">
        <v>31</v>
      </c>
      <c r="AX229" s="14" t="s">
        <v>8</v>
      </c>
      <c r="AY229" s="277" t="s">
        <v>160</v>
      </c>
    </row>
    <row r="230" s="2" customFormat="1" ht="16.5" customHeight="1">
      <c r="A230" s="39"/>
      <c r="B230" s="40"/>
      <c r="C230" s="243" t="s">
        <v>669</v>
      </c>
      <c r="D230" s="243" t="s">
        <v>163</v>
      </c>
      <c r="E230" s="244" t="s">
        <v>670</v>
      </c>
      <c r="F230" s="245" t="s">
        <v>671</v>
      </c>
      <c r="G230" s="246" t="s">
        <v>237</v>
      </c>
      <c r="H230" s="247">
        <v>0.5</v>
      </c>
      <c r="I230" s="248"/>
      <c r="J230" s="247">
        <f>ROUND(I230*H230,0)</f>
        <v>0</v>
      </c>
      <c r="K230" s="249"/>
      <c r="L230" s="45"/>
      <c r="M230" s="250" t="s">
        <v>1</v>
      </c>
      <c r="N230" s="251" t="s">
        <v>39</v>
      </c>
      <c r="O230" s="92"/>
      <c r="P230" s="252">
        <f>O230*H230</f>
        <v>0</v>
      </c>
      <c r="Q230" s="252">
        <v>2.40978</v>
      </c>
      <c r="R230" s="252">
        <f>Q230*H230</f>
        <v>1.20489</v>
      </c>
      <c r="S230" s="252">
        <v>0</v>
      </c>
      <c r="T230" s="253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54" t="s">
        <v>167</v>
      </c>
      <c r="AT230" s="254" t="s">
        <v>163</v>
      </c>
      <c r="AU230" s="254" t="s">
        <v>83</v>
      </c>
      <c r="AY230" s="18" t="s">
        <v>160</v>
      </c>
      <c r="BE230" s="255">
        <f>IF(N230="základní",J230,0)</f>
        <v>0</v>
      </c>
      <c r="BF230" s="255">
        <f>IF(N230="snížená",J230,0)</f>
        <v>0</v>
      </c>
      <c r="BG230" s="255">
        <f>IF(N230="zákl. přenesená",J230,0)</f>
        <v>0</v>
      </c>
      <c r="BH230" s="255">
        <f>IF(N230="sníž. přenesená",J230,0)</f>
        <v>0</v>
      </c>
      <c r="BI230" s="255">
        <f>IF(N230="nulová",J230,0)</f>
        <v>0</v>
      </c>
      <c r="BJ230" s="18" t="s">
        <v>8</v>
      </c>
      <c r="BK230" s="255">
        <f>ROUND(I230*H230,0)</f>
        <v>0</v>
      </c>
      <c r="BL230" s="18" t="s">
        <v>167</v>
      </c>
      <c r="BM230" s="254" t="s">
        <v>672</v>
      </c>
    </row>
    <row r="231" s="14" customFormat="1">
      <c r="A231" s="14"/>
      <c r="B231" s="267"/>
      <c r="C231" s="268"/>
      <c r="D231" s="258" t="s">
        <v>169</v>
      </c>
      <c r="E231" s="269" t="s">
        <v>1</v>
      </c>
      <c r="F231" s="270" t="s">
        <v>673</v>
      </c>
      <c r="G231" s="268"/>
      <c r="H231" s="271">
        <v>0.5</v>
      </c>
      <c r="I231" s="272"/>
      <c r="J231" s="268"/>
      <c r="K231" s="268"/>
      <c r="L231" s="273"/>
      <c r="M231" s="274"/>
      <c r="N231" s="275"/>
      <c r="O231" s="275"/>
      <c r="P231" s="275"/>
      <c r="Q231" s="275"/>
      <c r="R231" s="275"/>
      <c r="S231" s="275"/>
      <c r="T231" s="27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77" t="s">
        <v>169</v>
      </c>
      <c r="AU231" s="277" t="s">
        <v>83</v>
      </c>
      <c r="AV231" s="14" t="s">
        <v>83</v>
      </c>
      <c r="AW231" s="14" t="s">
        <v>31</v>
      </c>
      <c r="AX231" s="14" t="s">
        <v>8</v>
      </c>
      <c r="AY231" s="277" t="s">
        <v>160</v>
      </c>
    </row>
    <row r="232" s="2" customFormat="1" ht="16.5" customHeight="1">
      <c r="A232" s="39"/>
      <c r="B232" s="40"/>
      <c r="C232" s="243" t="s">
        <v>500</v>
      </c>
      <c r="D232" s="243" t="s">
        <v>163</v>
      </c>
      <c r="E232" s="244" t="s">
        <v>674</v>
      </c>
      <c r="F232" s="245" t="s">
        <v>675</v>
      </c>
      <c r="G232" s="246" t="s">
        <v>166</v>
      </c>
      <c r="H232" s="247">
        <v>2.8900000000000001</v>
      </c>
      <c r="I232" s="248"/>
      <c r="J232" s="247">
        <f>ROUND(I232*H232,0)</f>
        <v>0</v>
      </c>
      <c r="K232" s="249"/>
      <c r="L232" s="45"/>
      <c r="M232" s="250" t="s">
        <v>1</v>
      </c>
      <c r="N232" s="251" t="s">
        <v>39</v>
      </c>
      <c r="O232" s="92"/>
      <c r="P232" s="252">
        <f>O232*H232</f>
        <v>0</v>
      </c>
      <c r="Q232" s="252">
        <v>0.0084200000000000004</v>
      </c>
      <c r="R232" s="252">
        <f>Q232*H232</f>
        <v>0.024333800000000003</v>
      </c>
      <c r="S232" s="252">
        <v>0</v>
      </c>
      <c r="T232" s="253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54" t="s">
        <v>167</v>
      </c>
      <c r="AT232" s="254" t="s">
        <v>163</v>
      </c>
      <c r="AU232" s="254" t="s">
        <v>83</v>
      </c>
      <c r="AY232" s="18" t="s">
        <v>160</v>
      </c>
      <c r="BE232" s="255">
        <f>IF(N232="základní",J232,0)</f>
        <v>0</v>
      </c>
      <c r="BF232" s="255">
        <f>IF(N232="snížená",J232,0)</f>
        <v>0</v>
      </c>
      <c r="BG232" s="255">
        <f>IF(N232="zákl. přenesená",J232,0)</f>
        <v>0</v>
      </c>
      <c r="BH232" s="255">
        <f>IF(N232="sníž. přenesená",J232,0)</f>
        <v>0</v>
      </c>
      <c r="BI232" s="255">
        <f>IF(N232="nulová",J232,0)</f>
        <v>0</v>
      </c>
      <c r="BJ232" s="18" t="s">
        <v>8</v>
      </c>
      <c r="BK232" s="255">
        <f>ROUND(I232*H232,0)</f>
        <v>0</v>
      </c>
      <c r="BL232" s="18" t="s">
        <v>167</v>
      </c>
      <c r="BM232" s="254" t="s">
        <v>676</v>
      </c>
    </row>
    <row r="233" s="14" customFormat="1">
      <c r="A233" s="14"/>
      <c r="B233" s="267"/>
      <c r="C233" s="268"/>
      <c r="D233" s="258" t="s">
        <v>169</v>
      </c>
      <c r="E233" s="269" t="s">
        <v>1</v>
      </c>
      <c r="F233" s="270" t="s">
        <v>677</v>
      </c>
      <c r="G233" s="268"/>
      <c r="H233" s="271">
        <v>1.29</v>
      </c>
      <c r="I233" s="272"/>
      <c r="J233" s="268"/>
      <c r="K233" s="268"/>
      <c r="L233" s="273"/>
      <c r="M233" s="274"/>
      <c r="N233" s="275"/>
      <c r="O233" s="275"/>
      <c r="P233" s="275"/>
      <c r="Q233" s="275"/>
      <c r="R233" s="275"/>
      <c r="S233" s="275"/>
      <c r="T233" s="276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77" t="s">
        <v>169</v>
      </c>
      <c r="AU233" s="277" t="s">
        <v>83</v>
      </c>
      <c r="AV233" s="14" t="s">
        <v>83</v>
      </c>
      <c r="AW233" s="14" t="s">
        <v>31</v>
      </c>
      <c r="AX233" s="14" t="s">
        <v>74</v>
      </c>
      <c r="AY233" s="277" t="s">
        <v>160</v>
      </c>
    </row>
    <row r="234" s="14" customFormat="1">
      <c r="A234" s="14"/>
      <c r="B234" s="267"/>
      <c r="C234" s="268"/>
      <c r="D234" s="258" t="s">
        <v>169</v>
      </c>
      <c r="E234" s="269" t="s">
        <v>1</v>
      </c>
      <c r="F234" s="270" t="s">
        <v>678</v>
      </c>
      <c r="G234" s="268"/>
      <c r="H234" s="271">
        <v>1.6000000000000001</v>
      </c>
      <c r="I234" s="272"/>
      <c r="J234" s="268"/>
      <c r="K234" s="268"/>
      <c r="L234" s="273"/>
      <c r="M234" s="274"/>
      <c r="N234" s="275"/>
      <c r="O234" s="275"/>
      <c r="P234" s="275"/>
      <c r="Q234" s="275"/>
      <c r="R234" s="275"/>
      <c r="S234" s="275"/>
      <c r="T234" s="276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77" t="s">
        <v>169</v>
      </c>
      <c r="AU234" s="277" t="s">
        <v>83</v>
      </c>
      <c r="AV234" s="14" t="s">
        <v>83</v>
      </c>
      <c r="AW234" s="14" t="s">
        <v>31</v>
      </c>
      <c r="AX234" s="14" t="s">
        <v>74</v>
      </c>
      <c r="AY234" s="277" t="s">
        <v>160</v>
      </c>
    </row>
    <row r="235" s="16" customFormat="1">
      <c r="A235" s="16"/>
      <c r="B235" s="299"/>
      <c r="C235" s="300"/>
      <c r="D235" s="258" t="s">
        <v>169</v>
      </c>
      <c r="E235" s="301" t="s">
        <v>1</v>
      </c>
      <c r="F235" s="302" t="s">
        <v>189</v>
      </c>
      <c r="G235" s="300"/>
      <c r="H235" s="303">
        <v>2.8900000000000001</v>
      </c>
      <c r="I235" s="304"/>
      <c r="J235" s="300"/>
      <c r="K235" s="300"/>
      <c r="L235" s="305"/>
      <c r="M235" s="306"/>
      <c r="N235" s="307"/>
      <c r="O235" s="307"/>
      <c r="P235" s="307"/>
      <c r="Q235" s="307"/>
      <c r="R235" s="307"/>
      <c r="S235" s="307"/>
      <c r="T235" s="308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T235" s="309" t="s">
        <v>169</v>
      </c>
      <c r="AU235" s="309" t="s">
        <v>83</v>
      </c>
      <c r="AV235" s="16" t="s">
        <v>167</v>
      </c>
      <c r="AW235" s="16" t="s">
        <v>31</v>
      </c>
      <c r="AX235" s="16" t="s">
        <v>8</v>
      </c>
      <c r="AY235" s="309" t="s">
        <v>160</v>
      </c>
    </row>
    <row r="236" s="2" customFormat="1" ht="16.5" customHeight="1">
      <c r="A236" s="39"/>
      <c r="B236" s="40"/>
      <c r="C236" s="243" t="s">
        <v>504</v>
      </c>
      <c r="D236" s="243" t="s">
        <v>163</v>
      </c>
      <c r="E236" s="244" t="s">
        <v>679</v>
      </c>
      <c r="F236" s="245" t="s">
        <v>680</v>
      </c>
      <c r="G236" s="246" t="s">
        <v>166</v>
      </c>
      <c r="H236" s="247">
        <v>2.8900000000000001</v>
      </c>
      <c r="I236" s="248"/>
      <c r="J236" s="247">
        <f>ROUND(I236*H236,0)</f>
        <v>0</v>
      </c>
      <c r="K236" s="249"/>
      <c r="L236" s="45"/>
      <c r="M236" s="250" t="s">
        <v>1</v>
      </c>
      <c r="N236" s="251" t="s">
        <v>39</v>
      </c>
      <c r="O236" s="92"/>
      <c r="P236" s="252">
        <f>O236*H236</f>
        <v>0</v>
      </c>
      <c r="Q236" s="252">
        <v>0</v>
      </c>
      <c r="R236" s="252">
        <f>Q236*H236</f>
        <v>0</v>
      </c>
      <c r="S236" s="252">
        <v>0</v>
      </c>
      <c r="T236" s="253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54" t="s">
        <v>167</v>
      </c>
      <c r="AT236" s="254" t="s">
        <v>163</v>
      </c>
      <c r="AU236" s="254" t="s">
        <v>83</v>
      </c>
      <c r="AY236" s="18" t="s">
        <v>160</v>
      </c>
      <c r="BE236" s="255">
        <f>IF(N236="základní",J236,0)</f>
        <v>0</v>
      </c>
      <c r="BF236" s="255">
        <f>IF(N236="snížená",J236,0)</f>
        <v>0</v>
      </c>
      <c r="BG236" s="255">
        <f>IF(N236="zákl. přenesená",J236,0)</f>
        <v>0</v>
      </c>
      <c r="BH236" s="255">
        <f>IF(N236="sníž. přenesená",J236,0)</f>
        <v>0</v>
      </c>
      <c r="BI236" s="255">
        <f>IF(N236="nulová",J236,0)</f>
        <v>0</v>
      </c>
      <c r="BJ236" s="18" t="s">
        <v>8</v>
      </c>
      <c r="BK236" s="255">
        <f>ROUND(I236*H236,0)</f>
        <v>0</v>
      </c>
      <c r="BL236" s="18" t="s">
        <v>167</v>
      </c>
      <c r="BM236" s="254" t="s">
        <v>681</v>
      </c>
    </row>
    <row r="237" s="12" customFormat="1" ht="22.8" customHeight="1">
      <c r="A237" s="12"/>
      <c r="B237" s="227"/>
      <c r="C237" s="228"/>
      <c r="D237" s="229" t="s">
        <v>73</v>
      </c>
      <c r="E237" s="241" t="s">
        <v>558</v>
      </c>
      <c r="F237" s="241" t="s">
        <v>682</v>
      </c>
      <c r="G237" s="228"/>
      <c r="H237" s="228"/>
      <c r="I237" s="231"/>
      <c r="J237" s="242">
        <f>BK237</f>
        <v>0</v>
      </c>
      <c r="K237" s="228"/>
      <c r="L237" s="233"/>
      <c r="M237" s="234"/>
      <c r="N237" s="235"/>
      <c r="O237" s="235"/>
      <c r="P237" s="236">
        <f>SUM(P238:P354)</f>
        <v>0</v>
      </c>
      <c r="Q237" s="235"/>
      <c r="R237" s="236">
        <f>SUM(R238:R354)</f>
        <v>256.36849415674692</v>
      </c>
      <c r="S237" s="235"/>
      <c r="T237" s="237">
        <f>SUM(T238:T354)</f>
        <v>0.001482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38" t="s">
        <v>8</v>
      </c>
      <c r="AT237" s="239" t="s">
        <v>73</v>
      </c>
      <c r="AU237" s="239" t="s">
        <v>8</v>
      </c>
      <c r="AY237" s="238" t="s">
        <v>160</v>
      </c>
      <c r="BK237" s="240">
        <f>SUM(BK238:BK354)</f>
        <v>0</v>
      </c>
    </row>
    <row r="238" s="2" customFormat="1" ht="24.15" customHeight="1">
      <c r="A238" s="39"/>
      <c r="B238" s="40"/>
      <c r="C238" s="243" t="s">
        <v>683</v>
      </c>
      <c r="D238" s="243" t="s">
        <v>163</v>
      </c>
      <c r="E238" s="244" t="s">
        <v>684</v>
      </c>
      <c r="F238" s="245" t="s">
        <v>685</v>
      </c>
      <c r="G238" s="246" t="s">
        <v>166</v>
      </c>
      <c r="H238" s="247">
        <v>107.15000000000001</v>
      </c>
      <c r="I238" s="248"/>
      <c r="J238" s="247">
        <f>ROUND(I238*H238,0)</f>
        <v>0</v>
      </c>
      <c r="K238" s="249"/>
      <c r="L238" s="45"/>
      <c r="M238" s="250" t="s">
        <v>1</v>
      </c>
      <c r="N238" s="251" t="s">
        <v>39</v>
      </c>
      <c r="O238" s="92"/>
      <c r="P238" s="252">
        <f>O238*H238</f>
        <v>0</v>
      </c>
      <c r="Q238" s="252">
        <v>0.00025999999999999998</v>
      </c>
      <c r="R238" s="252">
        <f>Q238*H238</f>
        <v>0.027858999999999998</v>
      </c>
      <c r="S238" s="252">
        <v>0</v>
      </c>
      <c r="T238" s="253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54" t="s">
        <v>167</v>
      </c>
      <c r="AT238" s="254" t="s">
        <v>163</v>
      </c>
      <c r="AU238" s="254" t="s">
        <v>83</v>
      </c>
      <c r="AY238" s="18" t="s">
        <v>160</v>
      </c>
      <c r="BE238" s="255">
        <f>IF(N238="základní",J238,0)</f>
        <v>0</v>
      </c>
      <c r="BF238" s="255">
        <f>IF(N238="snížená",J238,0)</f>
        <v>0</v>
      </c>
      <c r="BG238" s="255">
        <f>IF(N238="zákl. přenesená",J238,0)</f>
        <v>0</v>
      </c>
      <c r="BH238" s="255">
        <f>IF(N238="sníž. přenesená",J238,0)</f>
        <v>0</v>
      </c>
      <c r="BI238" s="255">
        <f>IF(N238="nulová",J238,0)</f>
        <v>0</v>
      </c>
      <c r="BJ238" s="18" t="s">
        <v>8</v>
      </c>
      <c r="BK238" s="255">
        <f>ROUND(I238*H238,0)</f>
        <v>0</v>
      </c>
      <c r="BL238" s="18" t="s">
        <v>167</v>
      </c>
      <c r="BM238" s="254" t="s">
        <v>686</v>
      </c>
    </row>
    <row r="239" s="13" customFormat="1">
      <c r="A239" s="13"/>
      <c r="B239" s="256"/>
      <c r="C239" s="257"/>
      <c r="D239" s="258" t="s">
        <v>169</v>
      </c>
      <c r="E239" s="259" t="s">
        <v>1</v>
      </c>
      <c r="F239" s="260" t="s">
        <v>687</v>
      </c>
      <c r="G239" s="257"/>
      <c r="H239" s="259" t="s">
        <v>1</v>
      </c>
      <c r="I239" s="261"/>
      <c r="J239" s="257"/>
      <c r="K239" s="257"/>
      <c r="L239" s="262"/>
      <c r="M239" s="263"/>
      <c r="N239" s="264"/>
      <c r="O239" s="264"/>
      <c r="P239" s="264"/>
      <c r="Q239" s="264"/>
      <c r="R239" s="264"/>
      <c r="S239" s="264"/>
      <c r="T239" s="26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6" t="s">
        <v>169</v>
      </c>
      <c r="AU239" s="266" t="s">
        <v>83</v>
      </c>
      <c r="AV239" s="13" t="s">
        <v>8</v>
      </c>
      <c r="AW239" s="13" t="s">
        <v>31</v>
      </c>
      <c r="AX239" s="13" t="s">
        <v>74</v>
      </c>
      <c r="AY239" s="266" t="s">
        <v>160</v>
      </c>
    </row>
    <row r="240" s="14" customFormat="1">
      <c r="A240" s="14"/>
      <c r="B240" s="267"/>
      <c r="C240" s="268"/>
      <c r="D240" s="258" t="s">
        <v>169</v>
      </c>
      <c r="E240" s="269" t="s">
        <v>1</v>
      </c>
      <c r="F240" s="270" t="s">
        <v>171</v>
      </c>
      <c r="G240" s="268"/>
      <c r="H240" s="271">
        <v>107.15000000000001</v>
      </c>
      <c r="I240" s="272"/>
      <c r="J240" s="268"/>
      <c r="K240" s="268"/>
      <c r="L240" s="273"/>
      <c r="M240" s="274"/>
      <c r="N240" s="275"/>
      <c r="O240" s="275"/>
      <c r="P240" s="275"/>
      <c r="Q240" s="275"/>
      <c r="R240" s="275"/>
      <c r="S240" s="275"/>
      <c r="T240" s="276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77" t="s">
        <v>169</v>
      </c>
      <c r="AU240" s="277" t="s">
        <v>83</v>
      </c>
      <c r="AV240" s="14" t="s">
        <v>83</v>
      </c>
      <c r="AW240" s="14" t="s">
        <v>31</v>
      </c>
      <c r="AX240" s="14" t="s">
        <v>8</v>
      </c>
      <c r="AY240" s="277" t="s">
        <v>160</v>
      </c>
    </row>
    <row r="241" s="2" customFormat="1" ht="24.15" customHeight="1">
      <c r="A241" s="39"/>
      <c r="B241" s="40"/>
      <c r="C241" s="243" t="s">
        <v>518</v>
      </c>
      <c r="D241" s="243" t="s">
        <v>163</v>
      </c>
      <c r="E241" s="244" t="s">
        <v>688</v>
      </c>
      <c r="F241" s="245" t="s">
        <v>689</v>
      </c>
      <c r="G241" s="246" t="s">
        <v>166</v>
      </c>
      <c r="H241" s="247">
        <v>71.799999999999997</v>
      </c>
      <c r="I241" s="248"/>
      <c r="J241" s="247">
        <f>ROUND(I241*H241,0)</f>
        <v>0</v>
      </c>
      <c r="K241" s="249"/>
      <c r="L241" s="45"/>
      <c r="M241" s="250" t="s">
        <v>1</v>
      </c>
      <c r="N241" s="251" t="s">
        <v>39</v>
      </c>
      <c r="O241" s="92"/>
      <c r="P241" s="252">
        <f>O241*H241</f>
        <v>0</v>
      </c>
      <c r="Q241" s="252">
        <v>0.0043839999999999999</v>
      </c>
      <c r="R241" s="252">
        <f>Q241*H241</f>
        <v>0.31477119999999997</v>
      </c>
      <c r="S241" s="252">
        <v>0</v>
      </c>
      <c r="T241" s="253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54" t="s">
        <v>167</v>
      </c>
      <c r="AT241" s="254" t="s">
        <v>163</v>
      </c>
      <c r="AU241" s="254" t="s">
        <v>83</v>
      </c>
      <c r="AY241" s="18" t="s">
        <v>160</v>
      </c>
      <c r="BE241" s="255">
        <f>IF(N241="základní",J241,0)</f>
        <v>0</v>
      </c>
      <c r="BF241" s="255">
        <f>IF(N241="snížená",J241,0)</f>
        <v>0</v>
      </c>
      <c r="BG241" s="255">
        <f>IF(N241="zákl. přenesená",J241,0)</f>
        <v>0</v>
      </c>
      <c r="BH241" s="255">
        <f>IF(N241="sníž. přenesená",J241,0)</f>
        <v>0</v>
      </c>
      <c r="BI241" s="255">
        <f>IF(N241="nulová",J241,0)</f>
        <v>0</v>
      </c>
      <c r="BJ241" s="18" t="s">
        <v>8</v>
      </c>
      <c r="BK241" s="255">
        <f>ROUND(I241*H241,0)</f>
        <v>0</v>
      </c>
      <c r="BL241" s="18" t="s">
        <v>167</v>
      </c>
      <c r="BM241" s="254" t="s">
        <v>690</v>
      </c>
    </row>
    <row r="242" s="14" customFormat="1">
      <c r="A242" s="14"/>
      <c r="B242" s="267"/>
      <c r="C242" s="268"/>
      <c r="D242" s="258" t="s">
        <v>169</v>
      </c>
      <c r="E242" s="269" t="s">
        <v>1</v>
      </c>
      <c r="F242" s="270" t="s">
        <v>691</v>
      </c>
      <c r="G242" s="268"/>
      <c r="H242" s="271">
        <v>62.200000000000003</v>
      </c>
      <c r="I242" s="272"/>
      <c r="J242" s="268"/>
      <c r="K242" s="268"/>
      <c r="L242" s="273"/>
      <c r="M242" s="274"/>
      <c r="N242" s="275"/>
      <c r="O242" s="275"/>
      <c r="P242" s="275"/>
      <c r="Q242" s="275"/>
      <c r="R242" s="275"/>
      <c r="S242" s="275"/>
      <c r="T242" s="276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77" t="s">
        <v>169</v>
      </c>
      <c r="AU242" s="277" t="s">
        <v>83</v>
      </c>
      <c r="AV242" s="14" t="s">
        <v>83</v>
      </c>
      <c r="AW242" s="14" t="s">
        <v>31</v>
      </c>
      <c r="AX242" s="14" t="s">
        <v>74</v>
      </c>
      <c r="AY242" s="277" t="s">
        <v>160</v>
      </c>
    </row>
    <row r="243" s="14" customFormat="1">
      <c r="A243" s="14"/>
      <c r="B243" s="267"/>
      <c r="C243" s="268"/>
      <c r="D243" s="258" t="s">
        <v>169</v>
      </c>
      <c r="E243" s="269" t="s">
        <v>1</v>
      </c>
      <c r="F243" s="270" t="s">
        <v>692</v>
      </c>
      <c r="G243" s="268"/>
      <c r="H243" s="271">
        <v>9.5999999999999996</v>
      </c>
      <c r="I243" s="272"/>
      <c r="J243" s="268"/>
      <c r="K243" s="268"/>
      <c r="L243" s="273"/>
      <c r="M243" s="274"/>
      <c r="N243" s="275"/>
      <c r="O243" s="275"/>
      <c r="P243" s="275"/>
      <c r="Q243" s="275"/>
      <c r="R243" s="275"/>
      <c r="S243" s="275"/>
      <c r="T243" s="276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77" t="s">
        <v>169</v>
      </c>
      <c r="AU243" s="277" t="s">
        <v>83</v>
      </c>
      <c r="AV243" s="14" t="s">
        <v>83</v>
      </c>
      <c r="AW243" s="14" t="s">
        <v>31</v>
      </c>
      <c r="AX243" s="14" t="s">
        <v>74</v>
      </c>
      <c r="AY243" s="277" t="s">
        <v>160</v>
      </c>
    </row>
    <row r="244" s="16" customFormat="1">
      <c r="A244" s="16"/>
      <c r="B244" s="299"/>
      <c r="C244" s="300"/>
      <c r="D244" s="258" t="s">
        <v>169</v>
      </c>
      <c r="E244" s="301" t="s">
        <v>1</v>
      </c>
      <c r="F244" s="302" t="s">
        <v>189</v>
      </c>
      <c r="G244" s="300"/>
      <c r="H244" s="303">
        <v>71.799999999999997</v>
      </c>
      <c r="I244" s="304"/>
      <c r="J244" s="300"/>
      <c r="K244" s="300"/>
      <c r="L244" s="305"/>
      <c r="M244" s="306"/>
      <c r="N244" s="307"/>
      <c r="O244" s="307"/>
      <c r="P244" s="307"/>
      <c r="Q244" s="307"/>
      <c r="R244" s="307"/>
      <c r="S244" s="307"/>
      <c r="T244" s="308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T244" s="309" t="s">
        <v>169</v>
      </c>
      <c r="AU244" s="309" t="s">
        <v>83</v>
      </c>
      <c r="AV244" s="16" t="s">
        <v>167</v>
      </c>
      <c r="AW244" s="16" t="s">
        <v>31</v>
      </c>
      <c r="AX244" s="16" t="s">
        <v>8</v>
      </c>
      <c r="AY244" s="309" t="s">
        <v>160</v>
      </c>
    </row>
    <row r="245" s="2" customFormat="1" ht="24.15" customHeight="1">
      <c r="A245" s="39"/>
      <c r="B245" s="40"/>
      <c r="C245" s="243" t="s">
        <v>693</v>
      </c>
      <c r="D245" s="243" t="s">
        <v>163</v>
      </c>
      <c r="E245" s="244" t="s">
        <v>694</v>
      </c>
      <c r="F245" s="245" t="s">
        <v>695</v>
      </c>
      <c r="G245" s="246" t="s">
        <v>166</v>
      </c>
      <c r="H245" s="247">
        <v>107.15000000000001</v>
      </c>
      <c r="I245" s="248"/>
      <c r="J245" s="247">
        <f>ROUND(I245*H245,0)</f>
        <v>0</v>
      </c>
      <c r="K245" s="249"/>
      <c r="L245" s="45"/>
      <c r="M245" s="250" t="s">
        <v>1</v>
      </c>
      <c r="N245" s="251" t="s">
        <v>39</v>
      </c>
      <c r="O245" s="92"/>
      <c r="P245" s="252">
        <f>O245*H245</f>
        <v>0</v>
      </c>
      <c r="Q245" s="252">
        <v>0.017330000000000002</v>
      </c>
      <c r="R245" s="252">
        <f>Q245*H245</f>
        <v>1.8569095000000002</v>
      </c>
      <c r="S245" s="252">
        <v>0</v>
      </c>
      <c r="T245" s="253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54" t="s">
        <v>167</v>
      </c>
      <c r="AT245" s="254" t="s">
        <v>163</v>
      </c>
      <c r="AU245" s="254" t="s">
        <v>83</v>
      </c>
      <c r="AY245" s="18" t="s">
        <v>160</v>
      </c>
      <c r="BE245" s="255">
        <f>IF(N245="základní",J245,0)</f>
        <v>0</v>
      </c>
      <c r="BF245" s="255">
        <f>IF(N245="snížená",J245,0)</f>
        <v>0</v>
      </c>
      <c r="BG245" s="255">
        <f>IF(N245="zákl. přenesená",J245,0)</f>
        <v>0</v>
      </c>
      <c r="BH245" s="255">
        <f>IF(N245="sníž. přenesená",J245,0)</f>
        <v>0</v>
      </c>
      <c r="BI245" s="255">
        <f>IF(N245="nulová",J245,0)</f>
        <v>0</v>
      </c>
      <c r="BJ245" s="18" t="s">
        <v>8</v>
      </c>
      <c r="BK245" s="255">
        <f>ROUND(I245*H245,0)</f>
        <v>0</v>
      </c>
      <c r="BL245" s="18" t="s">
        <v>167</v>
      </c>
      <c r="BM245" s="254" t="s">
        <v>696</v>
      </c>
    </row>
    <row r="246" s="2" customFormat="1" ht="24.15" customHeight="1">
      <c r="A246" s="39"/>
      <c r="B246" s="40"/>
      <c r="C246" s="243" t="s">
        <v>524</v>
      </c>
      <c r="D246" s="243" t="s">
        <v>163</v>
      </c>
      <c r="E246" s="244" t="s">
        <v>697</v>
      </c>
      <c r="F246" s="245" t="s">
        <v>698</v>
      </c>
      <c r="G246" s="246" t="s">
        <v>166</v>
      </c>
      <c r="H246" s="247">
        <v>71.799999999999997</v>
      </c>
      <c r="I246" s="248"/>
      <c r="J246" s="247">
        <f>ROUND(I246*H246,0)</f>
        <v>0</v>
      </c>
      <c r="K246" s="249"/>
      <c r="L246" s="45"/>
      <c r="M246" s="250" t="s">
        <v>1</v>
      </c>
      <c r="N246" s="251" t="s">
        <v>39</v>
      </c>
      <c r="O246" s="92"/>
      <c r="P246" s="252">
        <f>O246*H246</f>
        <v>0</v>
      </c>
      <c r="Q246" s="252">
        <v>0.0030000000000000001</v>
      </c>
      <c r="R246" s="252">
        <f>Q246*H246</f>
        <v>0.21540000000000001</v>
      </c>
      <c r="S246" s="252">
        <v>0</v>
      </c>
      <c r="T246" s="253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54" t="s">
        <v>167</v>
      </c>
      <c r="AT246" s="254" t="s">
        <v>163</v>
      </c>
      <c r="AU246" s="254" t="s">
        <v>83</v>
      </c>
      <c r="AY246" s="18" t="s">
        <v>160</v>
      </c>
      <c r="BE246" s="255">
        <f>IF(N246="základní",J246,0)</f>
        <v>0</v>
      </c>
      <c r="BF246" s="255">
        <f>IF(N246="snížená",J246,0)</f>
        <v>0</v>
      </c>
      <c r="BG246" s="255">
        <f>IF(N246="zákl. přenesená",J246,0)</f>
        <v>0</v>
      </c>
      <c r="BH246" s="255">
        <f>IF(N246="sníž. přenesená",J246,0)</f>
        <v>0</v>
      </c>
      <c r="BI246" s="255">
        <f>IF(N246="nulová",J246,0)</f>
        <v>0</v>
      </c>
      <c r="BJ246" s="18" t="s">
        <v>8</v>
      </c>
      <c r="BK246" s="255">
        <f>ROUND(I246*H246,0)</f>
        <v>0</v>
      </c>
      <c r="BL246" s="18" t="s">
        <v>167</v>
      </c>
      <c r="BM246" s="254" t="s">
        <v>699</v>
      </c>
    </row>
    <row r="247" s="14" customFormat="1">
      <c r="A247" s="14"/>
      <c r="B247" s="267"/>
      <c r="C247" s="268"/>
      <c r="D247" s="258" t="s">
        <v>169</v>
      </c>
      <c r="E247" s="269" t="s">
        <v>1</v>
      </c>
      <c r="F247" s="270" t="s">
        <v>691</v>
      </c>
      <c r="G247" s="268"/>
      <c r="H247" s="271">
        <v>62.200000000000003</v>
      </c>
      <c r="I247" s="272"/>
      <c r="J247" s="268"/>
      <c r="K247" s="268"/>
      <c r="L247" s="273"/>
      <c r="M247" s="274"/>
      <c r="N247" s="275"/>
      <c r="O247" s="275"/>
      <c r="P247" s="275"/>
      <c r="Q247" s="275"/>
      <c r="R247" s="275"/>
      <c r="S247" s="275"/>
      <c r="T247" s="276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77" t="s">
        <v>169</v>
      </c>
      <c r="AU247" s="277" t="s">
        <v>83</v>
      </c>
      <c r="AV247" s="14" t="s">
        <v>83</v>
      </c>
      <c r="AW247" s="14" t="s">
        <v>31</v>
      </c>
      <c r="AX247" s="14" t="s">
        <v>74</v>
      </c>
      <c r="AY247" s="277" t="s">
        <v>160</v>
      </c>
    </row>
    <row r="248" s="14" customFormat="1">
      <c r="A248" s="14"/>
      <c r="B248" s="267"/>
      <c r="C248" s="268"/>
      <c r="D248" s="258" t="s">
        <v>169</v>
      </c>
      <c r="E248" s="269" t="s">
        <v>1</v>
      </c>
      <c r="F248" s="270" t="s">
        <v>692</v>
      </c>
      <c r="G248" s="268"/>
      <c r="H248" s="271">
        <v>9.5999999999999996</v>
      </c>
      <c r="I248" s="272"/>
      <c r="J248" s="268"/>
      <c r="K248" s="268"/>
      <c r="L248" s="273"/>
      <c r="M248" s="274"/>
      <c r="N248" s="275"/>
      <c r="O248" s="275"/>
      <c r="P248" s="275"/>
      <c r="Q248" s="275"/>
      <c r="R248" s="275"/>
      <c r="S248" s="275"/>
      <c r="T248" s="276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77" t="s">
        <v>169</v>
      </c>
      <c r="AU248" s="277" t="s">
        <v>83</v>
      </c>
      <c r="AV248" s="14" t="s">
        <v>83</v>
      </c>
      <c r="AW248" s="14" t="s">
        <v>31</v>
      </c>
      <c r="AX248" s="14" t="s">
        <v>74</v>
      </c>
      <c r="AY248" s="277" t="s">
        <v>160</v>
      </c>
    </row>
    <row r="249" s="16" customFormat="1">
      <c r="A249" s="16"/>
      <c r="B249" s="299"/>
      <c r="C249" s="300"/>
      <c r="D249" s="258" t="s">
        <v>169</v>
      </c>
      <c r="E249" s="301" t="s">
        <v>1</v>
      </c>
      <c r="F249" s="302" t="s">
        <v>189</v>
      </c>
      <c r="G249" s="300"/>
      <c r="H249" s="303">
        <v>71.799999999999997</v>
      </c>
      <c r="I249" s="304"/>
      <c r="J249" s="300"/>
      <c r="K249" s="300"/>
      <c r="L249" s="305"/>
      <c r="M249" s="306"/>
      <c r="N249" s="307"/>
      <c r="O249" s="307"/>
      <c r="P249" s="307"/>
      <c r="Q249" s="307"/>
      <c r="R249" s="307"/>
      <c r="S249" s="307"/>
      <c r="T249" s="308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T249" s="309" t="s">
        <v>169</v>
      </c>
      <c r="AU249" s="309" t="s">
        <v>83</v>
      </c>
      <c r="AV249" s="16" t="s">
        <v>167</v>
      </c>
      <c r="AW249" s="16" t="s">
        <v>31</v>
      </c>
      <c r="AX249" s="16" t="s">
        <v>8</v>
      </c>
      <c r="AY249" s="309" t="s">
        <v>160</v>
      </c>
    </row>
    <row r="250" s="2" customFormat="1" ht="24.15" customHeight="1">
      <c r="A250" s="39"/>
      <c r="B250" s="40"/>
      <c r="C250" s="243" t="s">
        <v>700</v>
      </c>
      <c r="D250" s="243" t="s">
        <v>163</v>
      </c>
      <c r="E250" s="244" t="s">
        <v>701</v>
      </c>
      <c r="F250" s="245" t="s">
        <v>702</v>
      </c>
      <c r="G250" s="246" t="s">
        <v>166</v>
      </c>
      <c r="H250" s="247">
        <v>45</v>
      </c>
      <c r="I250" s="248"/>
      <c r="J250" s="247">
        <f>ROUND(I250*H250,0)</f>
        <v>0</v>
      </c>
      <c r="K250" s="249"/>
      <c r="L250" s="45"/>
      <c r="M250" s="250" t="s">
        <v>1</v>
      </c>
      <c r="N250" s="251" t="s">
        <v>39</v>
      </c>
      <c r="O250" s="92"/>
      <c r="P250" s="252">
        <f>O250*H250</f>
        <v>0</v>
      </c>
      <c r="Q250" s="252">
        <v>0.038199999999999998</v>
      </c>
      <c r="R250" s="252">
        <f>Q250*H250</f>
        <v>1.7189999999999999</v>
      </c>
      <c r="S250" s="252">
        <v>0</v>
      </c>
      <c r="T250" s="253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54" t="s">
        <v>167</v>
      </c>
      <c r="AT250" s="254" t="s">
        <v>163</v>
      </c>
      <c r="AU250" s="254" t="s">
        <v>83</v>
      </c>
      <c r="AY250" s="18" t="s">
        <v>160</v>
      </c>
      <c r="BE250" s="255">
        <f>IF(N250="základní",J250,0)</f>
        <v>0</v>
      </c>
      <c r="BF250" s="255">
        <f>IF(N250="snížená",J250,0)</f>
        <v>0</v>
      </c>
      <c r="BG250" s="255">
        <f>IF(N250="zákl. přenesená",J250,0)</f>
        <v>0</v>
      </c>
      <c r="BH250" s="255">
        <f>IF(N250="sníž. přenesená",J250,0)</f>
        <v>0</v>
      </c>
      <c r="BI250" s="255">
        <f>IF(N250="nulová",J250,0)</f>
        <v>0</v>
      </c>
      <c r="BJ250" s="18" t="s">
        <v>8</v>
      </c>
      <c r="BK250" s="255">
        <f>ROUND(I250*H250,0)</f>
        <v>0</v>
      </c>
      <c r="BL250" s="18" t="s">
        <v>167</v>
      </c>
      <c r="BM250" s="254" t="s">
        <v>703</v>
      </c>
    </row>
    <row r="251" s="14" customFormat="1">
      <c r="A251" s="14"/>
      <c r="B251" s="267"/>
      <c r="C251" s="268"/>
      <c r="D251" s="258" t="s">
        <v>169</v>
      </c>
      <c r="E251" s="269" t="s">
        <v>1</v>
      </c>
      <c r="F251" s="270" t="s">
        <v>704</v>
      </c>
      <c r="G251" s="268"/>
      <c r="H251" s="271">
        <v>45</v>
      </c>
      <c r="I251" s="272"/>
      <c r="J251" s="268"/>
      <c r="K251" s="268"/>
      <c r="L251" s="273"/>
      <c r="M251" s="274"/>
      <c r="N251" s="275"/>
      <c r="O251" s="275"/>
      <c r="P251" s="275"/>
      <c r="Q251" s="275"/>
      <c r="R251" s="275"/>
      <c r="S251" s="275"/>
      <c r="T251" s="27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77" t="s">
        <v>169</v>
      </c>
      <c r="AU251" s="277" t="s">
        <v>83</v>
      </c>
      <c r="AV251" s="14" t="s">
        <v>83</v>
      </c>
      <c r="AW251" s="14" t="s">
        <v>31</v>
      </c>
      <c r="AX251" s="14" t="s">
        <v>8</v>
      </c>
      <c r="AY251" s="277" t="s">
        <v>160</v>
      </c>
    </row>
    <row r="252" s="2" customFormat="1" ht="24.15" customHeight="1">
      <c r="A252" s="39"/>
      <c r="B252" s="40"/>
      <c r="C252" s="243" t="s">
        <v>366</v>
      </c>
      <c r="D252" s="243" t="s">
        <v>163</v>
      </c>
      <c r="E252" s="244" t="s">
        <v>705</v>
      </c>
      <c r="F252" s="245" t="s">
        <v>706</v>
      </c>
      <c r="G252" s="246" t="s">
        <v>390</v>
      </c>
      <c r="H252" s="247">
        <v>55</v>
      </c>
      <c r="I252" s="248"/>
      <c r="J252" s="247">
        <f>ROUND(I252*H252,0)</f>
        <v>0</v>
      </c>
      <c r="K252" s="249"/>
      <c r="L252" s="45"/>
      <c r="M252" s="250" t="s">
        <v>1</v>
      </c>
      <c r="N252" s="251" t="s">
        <v>39</v>
      </c>
      <c r="O252" s="92"/>
      <c r="P252" s="252">
        <f>O252*H252</f>
        <v>0</v>
      </c>
      <c r="Q252" s="252">
        <v>0.1575</v>
      </c>
      <c r="R252" s="252">
        <f>Q252*H252</f>
        <v>8.6624999999999996</v>
      </c>
      <c r="S252" s="252">
        <v>0</v>
      </c>
      <c r="T252" s="253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54" t="s">
        <v>167</v>
      </c>
      <c r="AT252" s="254" t="s">
        <v>163</v>
      </c>
      <c r="AU252" s="254" t="s">
        <v>83</v>
      </c>
      <c r="AY252" s="18" t="s">
        <v>160</v>
      </c>
      <c r="BE252" s="255">
        <f>IF(N252="základní",J252,0)</f>
        <v>0</v>
      </c>
      <c r="BF252" s="255">
        <f>IF(N252="snížená",J252,0)</f>
        <v>0</v>
      </c>
      <c r="BG252" s="255">
        <f>IF(N252="zákl. přenesená",J252,0)</f>
        <v>0</v>
      </c>
      <c r="BH252" s="255">
        <f>IF(N252="sníž. přenesená",J252,0)</f>
        <v>0</v>
      </c>
      <c r="BI252" s="255">
        <f>IF(N252="nulová",J252,0)</f>
        <v>0</v>
      </c>
      <c r="BJ252" s="18" t="s">
        <v>8</v>
      </c>
      <c r="BK252" s="255">
        <f>ROUND(I252*H252,0)</f>
        <v>0</v>
      </c>
      <c r="BL252" s="18" t="s">
        <v>167</v>
      </c>
      <c r="BM252" s="254" t="s">
        <v>707</v>
      </c>
    </row>
    <row r="253" s="2" customFormat="1" ht="24.15" customHeight="1">
      <c r="A253" s="39"/>
      <c r="B253" s="40"/>
      <c r="C253" s="243" t="s">
        <v>708</v>
      </c>
      <c r="D253" s="243" t="s">
        <v>163</v>
      </c>
      <c r="E253" s="244" t="s">
        <v>709</v>
      </c>
      <c r="F253" s="245" t="s">
        <v>710</v>
      </c>
      <c r="G253" s="246" t="s">
        <v>166</v>
      </c>
      <c r="H253" s="247">
        <v>2266.3299999999999</v>
      </c>
      <c r="I253" s="248"/>
      <c r="J253" s="247">
        <f>ROUND(I253*H253,0)</f>
        <v>0</v>
      </c>
      <c r="K253" s="249"/>
      <c r="L253" s="45"/>
      <c r="M253" s="250" t="s">
        <v>1</v>
      </c>
      <c r="N253" s="251" t="s">
        <v>39</v>
      </c>
      <c r="O253" s="92"/>
      <c r="P253" s="252">
        <f>O253*H253</f>
        <v>0</v>
      </c>
      <c r="Q253" s="252">
        <v>0.0073499999999999998</v>
      </c>
      <c r="R253" s="252">
        <f>Q253*H253</f>
        <v>16.657525499999998</v>
      </c>
      <c r="S253" s="252">
        <v>0</v>
      </c>
      <c r="T253" s="253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54" t="s">
        <v>167</v>
      </c>
      <c r="AT253" s="254" t="s">
        <v>163</v>
      </c>
      <c r="AU253" s="254" t="s">
        <v>83</v>
      </c>
      <c r="AY253" s="18" t="s">
        <v>160</v>
      </c>
      <c r="BE253" s="255">
        <f>IF(N253="základní",J253,0)</f>
        <v>0</v>
      </c>
      <c r="BF253" s="255">
        <f>IF(N253="snížená",J253,0)</f>
        <v>0</v>
      </c>
      <c r="BG253" s="255">
        <f>IF(N253="zákl. přenesená",J253,0)</f>
        <v>0</v>
      </c>
      <c r="BH253" s="255">
        <f>IF(N253="sníž. přenesená",J253,0)</f>
        <v>0</v>
      </c>
      <c r="BI253" s="255">
        <f>IF(N253="nulová",J253,0)</f>
        <v>0</v>
      </c>
      <c r="BJ253" s="18" t="s">
        <v>8</v>
      </c>
      <c r="BK253" s="255">
        <f>ROUND(I253*H253,0)</f>
        <v>0</v>
      </c>
      <c r="BL253" s="18" t="s">
        <v>167</v>
      </c>
      <c r="BM253" s="254" t="s">
        <v>711</v>
      </c>
    </row>
    <row r="254" s="14" customFormat="1">
      <c r="A254" s="14"/>
      <c r="B254" s="267"/>
      <c r="C254" s="268"/>
      <c r="D254" s="258" t="s">
        <v>169</v>
      </c>
      <c r="E254" s="269" t="s">
        <v>1</v>
      </c>
      <c r="F254" s="270" t="s">
        <v>712</v>
      </c>
      <c r="G254" s="268"/>
      <c r="H254" s="271">
        <v>2219.52</v>
      </c>
      <c r="I254" s="272"/>
      <c r="J254" s="268"/>
      <c r="K254" s="268"/>
      <c r="L254" s="273"/>
      <c r="M254" s="274"/>
      <c r="N254" s="275"/>
      <c r="O254" s="275"/>
      <c r="P254" s="275"/>
      <c r="Q254" s="275"/>
      <c r="R254" s="275"/>
      <c r="S254" s="275"/>
      <c r="T254" s="27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77" t="s">
        <v>169</v>
      </c>
      <c r="AU254" s="277" t="s">
        <v>83</v>
      </c>
      <c r="AV254" s="14" t="s">
        <v>83</v>
      </c>
      <c r="AW254" s="14" t="s">
        <v>31</v>
      </c>
      <c r="AX254" s="14" t="s">
        <v>74</v>
      </c>
      <c r="AY254" s="277" t="s">
        <v>160</v>
      </c>
    </row>
    <row r="255" s="15" customFormat="1">
      <c r="A255" s="15"/>
      <c r="B255" s="288"/>
      <c r="C255" s="289"/>
      <c r="D255" s="258" t="s">
        <v>169</v>
      </c>
      <c r="E255" s="290" t="s">
        <v>1</v>
      </c>
      <c r="F255" s="291" t="s">
        <v>184</v>
      </c>
      <c r="G255" s="289"/>
      <c r="H255" s="292">
        <v>2219.52</v>
      </c>
      <c r="I255" s="293"/>
      <c r="J255" s="289"/>
      <c r="K255" s="289"/>
      <c r="L255" s="294"/>
      <c r="M255" s="295"/>
      <c r="N255" s="296"/>
      <c r="O255" s="296"/>
      <c r="P255" s="296"/>
      <c r="Q255" s="296"/>
      <c r="R255" s="296"/>
      <c r="S255" s="296"/>
      <c r="T255" s="297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98" t="s">
        <v>169</v>
      </c>
      <c r="AU255" s="298" t="s">
        <v>83</v>
      </c>
      <c r="AV255" s="15" t="s">
        <v>185</v>
      </c>
      <c r="AW255" s="15" t="s">
        <v>31</v>
      </c>
      <c r="AX255" s="15" t="s">
        <v>74</v>
      </c>
      <c r="AY255" s="298" t="s">
        <v>160</v>
      </c>
    </row>
    <row r="256" s="13" customFormat="1">
      <c r="A256" s="13"/>
      <c r="B256" s="256"/>
      <c r="C256" s="257"/>
      <c r="D256" s="258" t="s">
        <v>169</v>
      </c>
      <c r="E256" s="259" t="s">
        <v>1</v>
      </c>
      <c r="F256" s="260" t="s">
        <v>713</v>
      </c>
      <c r="G256" s="257"/>
      <c r="H256" s="259" t="s">
        <v>1</v>
      </c>
      <c r="I256" s="261"/>
      <c r="J256" s="257"/>
      <c r="K256" s="257"/>
      <c r="L256" s="262"/>
      <c r="M256" s="263"/>
      <c r="N256" s="264"/>
      <c r="O256" s="264"/>
      <c r="P256" s="264"/>
      <c r="Q256" s="264"/>
      <c r="R256" s="264"/>
      <c r="S256" s="264"/>
      <c r="T256" s="26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66" t="s">
        <v>169</v>
      </c>
      <c r="AU256" s="266" t="s">
        <v>83</v>
      </c>
      <c r="AV256" s="13" t="s">
        <v>8</v>
      </c>
      <c r="AW256" s="13" t="s">
        <v>31</v>
      </c>
      <c r="AX256" s="13" t="s">
        <v>74</v>
      </c>
      <c r="AY256" s="266" t="s">
        <v>160</v>
      </c>
    </row>
    <row r="257" s="14" customFormat="1">
      <c r="A257" s="14"/>
      <c r="B257" s="267"/>
      <c r="C257" s="268"/>
      <c r="D257" s="258" t="s">
        <v>169</v>
      </c>
      <c r="E257" s="269" t="s">
        <v>1</v>
      </c>
      <c r="F257" s="270" t="s">
        <v>714</v>
      </c>
      <c r="G257" s="268"/>
      <c r="H257" s="271">
        <v>17.100000000000001</v>
      </c>
      <c r="I257" s="272"/>
      <c r="J257" s="268"/>
      <c r="K257" s="268"/>
      <c r="L257" s="273"/>
      <c r="M257" s="274"/>
      <c r="N257" s="275"/>
      <c r="O257" s="275"/>
      <c r="P257" s="275"/>
      <c r="Q257" s="275"/>
      <c r="R257" s="275"/>
      <c r="S257" s="275"/>
      <c r="T257" s="276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77" t="s">
        <v>169</v>
      </c>
      <c r="AU257" s="277" t="s">
        <v>83</v>
      </c>
      <c r="AV257" s="14" t="s">
        <v>83</v>
      </c>
      <c r="AW257" s="14" t="s">
        <v>31</v>
      </c>
      <c r="AX257" s="14" t="s">
        <v>74</v>
      </c>
      <c r="AY257" s="277" t="s">
        <v>160</v>
      </c>
    </row>
    <row r="258" s="14" customFormat="1">
      <c r="A258" s="14"/>
      <c r="B258" s="267"/>
      <c r="C258" s="268"/>
      <c r="D258" s="258" t="s">
        <v>169</v>
      </c>
      <c r="E258" s="269" t="s">
        <v>1</v>
      </c>
      <c r="F258" s="270" t="s">
        <v>715</v>
      </c>
      <c r="G258" s="268"/>
      <c r="H258" s="271">
        <v>29.710000000000001</v>
      </c>
      <c r="I258" s="272"/>
      <c r="J258" s="268"/>
      <c r="K258" s="268"/>
      <c r="L258" s="273"/>
      <c r="M258" s="274"/>
      <c r="N258" s="275"/>
      <c r="O258" s="275"/>
      <c r="P258" s="275"/>
      <c r="Q258" s="275"/>
      <c r="R258" s="275"/>
      <c r="S258" s="275"/>
      <c r="T258" s="276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77" t="s">
        <v>169</v>
      </c>
      <c r="AU258" s="277" t="s">
        <v>83</v>
      </c>
      <c r="AV258" s="14" t="s">
        <v>83</v>
      </c>
      <c r="AW258" s="14" t="s">
        <v>31</v>
      </c>
      <c r="AX258" s="14" t="s">
        <v>74</v>
      </c>
      <c r="AY258" s="277" t="s">
        <v>160</v>
      </c>
    </row>
    <row r="259" s="15" customFormat="1">
      <c r="A259" s="15"/>
      <c r="B259" s="288"/>
      <c r="C259" s="289"/>
      <c r="D259" s="258" t="s">
        <v>169</v>
      </c>
      <c r="E259" s="290" t="s">
        <v>1</v>
      </c>
      <c r="F259" s="291" t="s">
        <v>184</v>
      </c>
      <c r="G259" s="289"/>
      <c r="H259" s="292">
        <v>46.810000000000002</v>
      </c>
      <c r="I259" s="293"/>
      <c r="J259" s="289"/>
      <c r="K259" s="289"/>
      <c r="L259" s="294"/>
      <c r="M259" s="295"/>
      <c r="N259" s="296"/>
      <c r="O259" s="296"/>
      <c r="P259" s="296"/>
      <c r="Q259" s="296"/>
      <c r="R259" s="296"/>
      <c r="S259" s="296"/>
      <c r="T259" s="297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98" t="s">
        <v>169</v>
      </c>
      <c r="AU259" s="298" t="s">
        <v>83</v>
      </c>
      <c r="AV259" s="15" t="s">
        <v>185</v>
      </c>
      <c r="AW259" s="15" t="s">
        <v>31</v>
      </c>
      <c r="AX259" s="15" t="s">
        <v>74</v>
      </c>
      <c r="AY259" s="298" t="s">
        <v>160</v>
      </c>
    </row>
    <row r="260" s="16" customFormat="1">
      <c r="A260" s="16"/>
      <c r="B260" s="299"/>
      <c r="C260" s="300"/>
      <c r="D260" s="258" t="s">
        <v>169</v>
      </c>
      <c r="E260" s="301" t="s">
        <v>1</v>
      </c>
      <c r="F260" s="302" t="s">
        <v>189</v>
      </c>
      <c r="G260" s="300"/>
      <c r="H260" s="303">
        <v>2266.3299999999999</v>
      </c>
      <c r="I260" s="304"/>
      <c r="J260" s="300"/>
      <c r="K260" s="300"/>
      <c r="L260" s="305"/>
      <c r="M260" s="306"/>
      <c r="N260" s="307"/>
      <c r="O260" s="307"/>
      <c r="P260" s="307"/>
      <c r="Q260" s="307"/>
      <c r="R260" s="307"/>
      <c r="S260" s="307"/>
      <c r="T260" s="308"/>
      <c r="U260" s="16"/>
      <c r="V260" s="16"/>
      <c r="W260" s="16"/>
      <c r="X260" s="16"/>
      <c r="Y260" s="16"/>
      <c r="Z260" s="16"/>
      <c r="AA260" s="16"/>
      <c r="AB260" s="16"/>
      <c r="AC260" s="16"/>
      <c r="AD260" s="16"/>
      <c r="AE260" s="16"/>
      <c r="AT260" s="309" t="s">
        <v>169</v>
      </c>
      <c r="AU260" s="309" t="s">
        <v>83</v>
      </c>
      <c r="AV260" s="16" t="s">
        <v>167</v>
      </c>
      <c r="AW260" s="16" t="s">
        <v>31</v>
      </c>
      <c r="AX260" s="16" t="s">
        <v>8</v>
      </c>
      <c r="AY260" s="309" t="s">
        <v>160</v>
      </c>
    </row>
    <row r="261" s="2" customFormat="1" ht="24.15" customHeight="1">
      <c r="A261" s="39"/>
      <c r="B261" s="40"/>
      <c r="C261" s="243" t="s">
        <v>716</v>
      </c>
      <c r="D261" s="243" t="s">
        <v>163</v>
      </c>
      <c r="E261" s="244" t="s">
        <v>717</v>
      </c>
      <c r="F261" s="245" t="s">
        <v>718</v>
      </c>
      <c r="G261" s="246" t="s">
        <v>166</v>
      </c>
      <c r="H261" s="247">
        <v>46.810000000000002</v>
      </c>
      <c r="I261" s="248"/>
      <c r="J261" s="247">
        <f>ROUND(I261*H261,0)</f>
        <v>0</v>
      </c>
      <c r="K261" s="249"/>
      <c r="L261" s="45"/>
      <c r="M261" s="250" t="s">
        <v>1</v>
      </c>
      <c r="N261" s="251" t="s">
        <v>39</v>
      </c>
      <c r="O261" s="92"/>
      <c r="P261" s="252">
        <f>O261*H261</f>
        <v>0</v>
      </c>
      <c r="Q261" s="252">
        <v>0.00025999999999999998</v>
      </c>
      <c r="R261" s="252">
        <f>Q261*H261</f>
        <v>0.0121706</v>
      </c>
      <c r="S261" s="252">
        <v>0</v>
      </c>
      <c r="T261" s="253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54" t="s">
        <v>167</v>
      </c>
      <c r="AT261" s="254" t="s">
        <v>163</v>
      </c>
      <c r="AU261" s="254" t="s">
        <v>83</v>
      </c>
      <c r="AY261" s="18" t="s">
        <v>160</v>
      </c>
      <c r="BE261" s="255">
        <f>IF(N261="základní",J261,0)</f>
        <v>0</v>
      </c>
      <c r="BF261" s="255">
        <f>IF(N261="snížená",J261,0)</f>
        <v>0</v>
      </c>
      <c r="BG261" s="255">
        <f>IF(N261="zákl. přenesená",J261,0)</f>
        <v>0</v>
      </c>
      <c r="BH261" s="255">
        <f>IF(N261="sníž. přenesená",J261,0)</f>
        <v>0</v>
      </c>
      <c r="BI261" s="255">
        <f>IF(N261="nulová",J261,0)</f>
        <v>0</v>
      </c>
      <c r="BJ261" s="18" t="s">
        <v>8</v>
      </c>
      <c r="BK261" s="255">
        <f>ROUND(I261*H261,0)</f>
        <v>0</v>
      </c>
      <c r="BL261" s="18" t="s">
        <v>167</v>
      </c>
      <c r="BM261" s="254" t="s">
        <v>719</v>
      </c>
    </row>
    <row r="262" s="13" customFormat="1">
      <c r="A262" s="13"/>
      <c r="B262" s="256"/>
      <c r="C262" s="257"/>
      <c r="D262" s="258" t="s">
        <v>169</v>
      </c>
      <c r="E262" s="259" t="s">
        <v>1</v>
      </c>
      <c r="F262" s="260" t="s">
        <v>713</v>
      </c>
      <c r="G262" s="257"/>
      <c r="H262" s="259" t="s">
        <v>1</v>
      </c>
      <c r="I262" s="261"/>
      <c r="J262" s="257"/>
      <c r="K262" s="257"/>
      <c r="L262" s="262"/>
      <c r="M262" s="263"/>
      <c r="N262" s="264"/>
      <c r="O262" s="264"/>
      <c r="P262" s="264"/>
      <c r="Q262" s="264"/>
      <c r="R262" s="264"/>
      <c r="S262" s="264"/>
      <c r="T262" s="26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6" t="s">
        <v>169</v>
      </c>
      <c r="AU262" s="266" t="s">
        <v>83</v>
      </c>
      <c r="AV262" s="13" t="s">
        <v>8</v>
      </c>
      <c r="AW262" s="13" t="s">
        <v>31</v>
      </c>
      <c r="AX262" s="13" t="s">
        <v>74</v>
      </c>
      <c r="AY262" s="266" t="s">
        <v>160</v>
      </c>
    </row>
    <row r="263" s="14" customFormat="1">
      <c r="A263" s="14"/>
      <c r="B263" s="267"/>
      <c r="C263" s="268"/>
      <c r="D263" s="258" t="s">
        <v>169</v>
      </c>
      <c r="E263" s="269" t="s">
        <v>1</v>
      </c>
      <c r="F263" s="270" t="s">
        <v>714</v>
      </c>
      <c r="G263" s="268"/>
      <c r="H263" s="271">
        <v>17.100000000000001</v>
      </c>
      <c r="I263" s="272"/>
      <c r="J263" s="268"/>
      <c r="K263" s="268"/>
      <c r="L263" s="273"/>
      <c r="M263" s="274"/>
      <c r="N263" s="275"/>
      <c r="O263" s="275"/>
      <c r="P263" s="275"/>
      <c r="Q263" s="275"/>
      <c r="R263" s="275"/>
      <c r="S263" s="275"/>
      <c r="T263" s="276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77" t="s">
        <v>169</v>
      </c>
      <c r="AU263" s="277" t="s">
        <v>83</v>
      </c>
      <c r="AV263" s="14" t="s">
        <v>83</v>
      </c>
      <c r="AW263" s="14" t="s">
        <v>31</v>
      </c>
      <c r="AX263" s="14" t="s">
        <v>74</v>
      </c>
      <c r="AY263" s="277" t="s">
        <v>160</v>
      </c>
    </row>
    <row r="264" s="14" customFormat="1">
      <c r="A264" s="14"/>
      <c r="B264" s="267"/>
      <c r="C264" s="268"/>
      <c r="D264" s="258" t="s">
        <v>169</v>
      </c>
      <c r="E264" s="269" t="s">
        <v>1</v>
      </c>
      <c r="F264" s="270" t="s">
        <v>715</v>
      </c>
      <c r="G264" s="268"/>
      <c r="H264" s="271">
        <v>29.710000000000001</v>
      </c>
      <c r="I264" s="272"/>
      <c r="J264" s="268"/>
      <c r="K264" s="268"/>
      <c r="L264" s="273"/>
      <c r="M264" s="274"/>
      <c r="N264" s="275"/>
      <c r="O264" s="275"/>
      <c r="P264" s="275"/>
      <c r="Q264" s="275"/>
      <c r="R264" s="275"/>
      <c r="S264" s="275"/>
      <c r="T264" s="27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77" t="s">
        <v>169</v>
      </c>
      <c r="AU264" s="277" t="s">
        <v>83</v>
      </c>
      <c r="AV264" s="14" t="s">
        <v>83</v>
      </c>
      <c r="AW264" s="14" t="s">
        <v>31</v>
      </c>
      <c r="AX264" s="14" t="s">
        <v>74</v>
      </c>
      <c r="AY264" s="277" t="s">
        <v>160</v>
      </c>
    </row>
    <row r="265" s="16" customFormat="1">
      <c r="A265" s="16"/>
      <c r="B265" s="299"/>
      <c r="C265" s="300"/>
      <c r="D265" s="258" t="s">
        <v>169</v>
      </c>
      <c r="E265" s="301" t="s">
        <v>1</v>
      </c>
      <c r="F265" s="302" t="s">
        <v>189</v>
      </c>
      <c r="G265" s="300"/>
      <c r="H265" s="303">
        <v>46.810000000000002</v>
      </c>
      <c r="I265" s="304"/>
      <c r="J265" s="300"/>
      <c r="K265" s="300"/>
      <c r="L265" s="305"/>
      <c r="M265" s="306"/>
      <c r="N265" s="307"/>
      <c r="O265" s="307"/>
      <c r="P265" s="307"/>
      <c r="Q265" s="307"/>
      <c r="R265" s="307"/>
      <c r="S265" s="307"/>
      <c r="T265" s="308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T265" s="309" t="s">
        <v>169</v>
      </c>
      <c r="AU265" s="309" t="s">
        <v>83</v>
      </c>
      <c r="AV265" s="16" t="s">
        <v>167</v>
      </c>
      <c r="AW265" s="16" t="s">
        <v>31</v>
      </c>
      <c r="AX265" s="16" t="s">
        <v>8</v>
      </c>
      <c r="AY265" s="309" t="s">
        <v>160</v>
      </c>
    </row>
    <row r="266" s="2" customFormat="1" ht="21.75" customHeight="1">
      <c r="A266" s="39"/>
      <c r="B266" s="40"/>
      <c r="C266" s="243" t="s">
        <v>720</v>
      </c>
      <c r="D266" s="243" t="s">
        <v>163</v>
      </c>
      <c r="E266" s="244" t="s">
        <v>721</v>
      </c>
      <c r="F266" s="245" t="s">
        <v>722</v>
      </c>
      <c r="G266" s="246" t="s">
        <v>166</v>
      </c>
      <c r="H266" s="247">
        <v>46.810000000000002</v>
      </c>
      <c r="I266" s="248"/>
      <c r="J266" s="247">
        <f>ROUND(I266*H266,0)</f>
        <v>0</v>
      </c>
      <c r="K266" s="249"/>
      <c r="L266" s="45"/>
      <c r="M266" s="250" t="s">
        <v>1</v>
      </c>
      <c r="N266" s="251" t="s">
        <v>39</v>
      </c>
      <c r="O266" s="92"/>
      <c r="P266" s="252">
        <f>O266*H266</f>
        <v>0</v>
      </c>
      <c r="Q266" s="252">
        <v>0.0043800000000000002</v>
      </c>
      <c r="R266" s="252">
        <f>Q266*H266</f>
        <v>0.20502780000000001</v>
      </c>
      <c r="S266" s="252">
        <v>0</v>
      </c>
      <c r="T266" s="253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54" t="s">
        <v>167</v>
      </c>
      <c r="AT266" s="254" t="s">
        <v>163</v>
      </c>
      <c r="AU266" s="254" t="s">
        <v>83</v>
      </c>
      <c r="AY266" s="18" t="s">
        <v>160</v>
      </c>
      <c r="BE266" s="255">
        <f>IF(N266="základní",J266,0)</f>
        <v>0</v>
      </c>
      <c r="BF266" s="255">
        <f>IF(N266="snížená",J266,0)</f>
        <v>0</v>
      </c>
      <c r="BG266" s="255">
        <f>IF(N266="zákl. přenesená",J266,0)</f>
        <v>0</v>
      </c>
      <c r="BH266" s="255">
        <f>IF(N266="sníž. přenesená",J266,0)</f>
        <v>0</v>
      </c>
      <c r="BI266" s="255">
        <f>IF(N266="nulová",J266,0)</f>
        <v>0</v>
      </c>
      <c r="BJ266" s="18" t="s">
        <v>8</v>
      </c>
      <c r="BK266" s="255">
        <f>ROUND(I266*H266,0)</f>
        <v>0</v>
      </c>
      <c r="BL266" s="18" t="s">
        <v>167</v>
      </c>
      <c r="BM266" s="254" t="s">
        <v>723</v>
      </c>
    </row>
    <row r="267" s="13" customFormat="1">
      <c r="A267" s="13"/>
      <c r="B267" s="256"/>
      <c r="C267" s="257"/>
      <c r="D267" s="258" t="s">
        <v>169</v>
      </c>
      <c r="E267" s="259" t="s">
        <v>1</v>
      </c>
      <c r="F267" s="260" t="s">
        <v>713</v>
      </c>
      <c r="G267" s="257"/>
      <c r="H267" s="259" t="s">
        <v>1</v>
      </c>
      <c r="I267" s="261"/>
      <c r="J267" s="257"/>
      <c r="K267" s="257"/>
      <c r="L267" s="262"/>
      <c r="M267" s="263"/>
      <c r="N267" s="264"/>
      <c r="O267" s="264"/>
      <c r="P267" s="264"/>
      <c r="Q267" s="264"/>
      <c r="R267" s="264"/>
      <c r="S267" s="264"/>
      <c r="T267" s="26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66" t="s">
        <v>169</v>
      </c>
      <c r="AU267" s="266" t="s">
        <v>83</v>
      </c>
      <c r="AV267" s="13" t="s">
        <v>8</v>
      </c>
      <c r="AW267" s="13" t="s">
        <v>31</v>
      </c>
      <c r="AX267" s="13" t="s">
        <v>74</v>
      </c>
      <c r="AY267" s="266" t="s">
        <v>160</v>
      </c>
    </row>
    <row r="268" s="14" customFormat="1">
      <c r="A268" s="14"/>
      <c r="B268" s="267"/>
      <c r="C268" s="268"/>
      <c r="D268" s="258" t="s">
        <v>169</v>
      </c>
      <c r="E268" s="269" t="s">
        <v>1</v>
      </c>
      <c r="F268" s="270" t="s">
        <v>714</v>
      </c>
      <c r="G268" s="268"/>
      <c r="H268" s="271">
        <v>17.100000000000001</v>
      </c>
      <c r="I268" s="272"/>
      <c r="J268" s="268"/>
      <c r="K268" s="268"/>
      <c r="L268" s="273"/>
      <c r="M268" s="274"/>
      <c r="N268" s="275"/>
      <c r="O268" s="275"/>
      <c r="P268" s="275"/>
      <c r="Q268" s="275"/>
      <c r="R268" s="275"/>
      <c r="S268" s="275"/>
      <c r="T268" s="276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77" t="s">
        <v>169</v>
      </c>
      <c r="AU268" s="277" t="s">
        <v>83</v>
      </c>
      <c r="AV268" s="14" t="s">
        <v>83</v>
      </c>
      <c r="AW268" s="14" t="s">
        <v>31</v>
      </c>
      <c r="AX268" s="14" t="s">
        <v>74</v>
      </c>
      <c r="AY268" s="277" t="s">
        <v>160</v>
      </c>
    </row>
    <row r="269" s="14" customFormat="1">
      <c r="A269" s="14"/>
      <c r="B269" s="267"/>
      <c r="C269" s="268"/>
      <c r="D269" s="258" t="s">
        <v>169</v>
      </c>
      <c r="E269" s="269" t="s">
        <v>1</v>
      </c>
      <c r="F269" s="270" t="s">
        <v>715</v>
      </c>
      <c r="G269" s="268"/>
      <c r="H269" s="271">
        <v>29.710000000000001</v>
      </c>
      <c r="I269" s="272"/>
      <c r="J269" s="268"/>
      <c r="K269" s="268"/>
      <c r="L269" s="273"/>
      <c r="M269" s="274"/>
      <c r="N269" s="275"/>
      <c r="O269" s="275"/>
      <c r="P269" s="275"/>
      <c r="Q269" s="275"/>
      <c r="R269" s="275"/>
      <c r="S269" s="275"/>
      <c r="T269" s="276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77" t="s">
        <v>169</v>
      </c>
      <c r="AU269" s="277" t="s">
        <v>83</v>
      </c>
      <c r="AV269" s="14" t="s">
        <v>83</v>
      </c>
      <c r="AW269" s="14" t="s">
        <v>31</v>
      </c>
      <c r="AX269" s="14" t="s">
        <v>74</v>
      </c>
      <c r="AY269" s="277" t="s">
        <v>160</v>
      </c>
    </row>
    <row r="270" s="16" customFormat="1">
      <c r="A270" s="16"/>
      <c r="B270" s="299"/>
      <c r="C270" s="300"/>
      <c r="D270" s="258" t="s">
        <v>169</v>
      </c>
      <c r="E270" s="301" t="s">
        <v>1</v>
      </c>
      <c r="F270" s="302" t="s">
        <v>189</v>
      </c>
      <c r="G270" s="300"/>
      <c r="H270" s="303">
        <v>46.810000000000002</v>
      </c>
      <c r="I270" s="304"/>
      <c r="J270" s="300"/>
      <c r="K270" s="300"/>
      <c r="L270" s="305"/>
      <c r="M270" s="306"/>
      <c r="N270" s="307"/>
      <c r="O270" s="307"/>
      <c r="P270" s="307"/>
      <c r="Q270" s="307"/>
      <c r="R270" s="307"/>
      <c r="S270" s="307"/>
      <c r="T270" s="308"/>
      <c r="U270" s="16"/>
      <c r="V270" s="16"/>
      <c r="W270" s="16"/>
      <c r="X270" s="16"/>
      <c r="Y270" s="16"/>
      <c r="Z270" s="16"/>
      <c r="AA270" s="16"/>
      <c r="AB270" s="16"/>
      <c r="AC270" s="16"/>
      <c r="AD270" s="16"/>
      <c r="AE270" s="16"/>
      <c r="AT270" s="309" t="s">
        <v>169</v>
      </c>
      <c r="AU270" s="309" t="s">
        <v>83</v>
      </c>
      <c r="AV270" s="16" t="s">
        <v>167</v>
      </c>
      <c r="AW270" s="16" t="s">
        <v>31</v>
      </c>
      <c r="AX270" s="16" t="s">
        <v>8</v>
      </c>
      <c r="AY270" s="309" t="s">
        <v>160</v>
      </c>
    </row>
    <row r="271" s="2" customFormat="1" ht="24.15" customHeight="1">
      <c r="A271" s="39"/>
      <c r="B271" s="40"/>
      <c r="C271" s="243" t="s">
        <v>724</v>
      </c>
      <c r="D271" s="243" t="s">
        <v>163</v>
      </c>
      <c r="E271" s="244" t="s">
        <v>725</v>
      </c>
      <c r="F271" s="245" t="s">
        <v>726</v>
      </c>
      <c r="G271" s="246" t="s">
        <v>166</v>
      </c>
      <c r="H271" s="247">
        <v>103.8</v>
      </c>
      <c r="I271" s="248"/>
      <c r="J271" s="247">
        <f>ROUND(I271*H271,0)</f>
        <v>0</v>
      </c>
      <c r="K271" s="249"/>
      <c r="L271" s="45"/>
      <c r="M271" s="250" t="s">
        <v>1</v>
      </c>
      <c r="N271" s="251" t="s">
        <v>39</v>
      </c>
      <c r="O271" s="92"/>
      <c r="P271" s="252">
        <f>O271*H271</f>
        <v>0</v>
      </c>
      <c r="Q271" s="252">
        <v>0.015400000000000001</v>
      </c>
      <c r="R271" s="252">
        <f>Q271*H271</f>
        <v>1.5985199999999999</v>
      </c>
      <c r="S271" s="252">
        <v>0</v>
      </c>
      <c r="T271" s="253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54" t="s">
        <v>167</v>
      </c>
      <c r="AT271" s="254" t="s">
        <v>163</v>
      </c>
      <c r="AU271" s="254" t="s">
        <v>83</v>
      </c>
      <c r="AY271" s="18" t="s">
        <v>160</v>
      </c>
      <c r="BE271" s="255">
        <f>IF(N271="základní",J271,0)</f>
        <v>0</v>
      </c>
      <c r="BF271" s="255">
        <f>IF(N271="snížená",J271,0)</f>
        <v>0</v>
      </c>
      <c r="BG271" s="255">
        <f>IF(N271="zákl. přenesená",J271,0)</f>
        <v>0</v>
      </c>
      <c r="BH271" s="255">
        <f>IF(N271="sníž. přenesená",J271,0)</f>
        <v>0</v>
      </c>
      <c r="BI271" s="255">
        <f>IF(N271="nulová",J271,0)</f>
        <v>0</v>
      </c>
      <c r="BJ271" s="18" t="s">
        <v>8</v>
      </c>
      <c r="BK271" s="255">
        <f>ROUND(I271*H271,0)</f>
        <v>0</v>
      </c>
      <c r="BL271" s="18" t="s">
        <v>167</v>
      </c>
      <c r="BM271" s="254" t="s">
        <v>727</v>
      </c>
    </row>
    <row r="272" s="13" customFormat="1">
      <c r="A272" s="13"/>
      <c r="B272" s="256"/>
      <c r="C272" s="257"/>
      <c r="D272" s="258" t="s">
        <v>169</v>
      </c>
      <c r="E272" s="259" t="s">
        <v>1</v>
      </c>
      <c r="F272" s="260" t="s">
        <v>728</v>
      </c>
      <c r="G272" s="257"/>
      <c r="H272" s="259" t="s">
        <v>1</v>
      </c>
      <c r="I272" s="261"/>
      <c r="J272" s="257"/>
      <c r="K272" s="257"/>
      <c r="L272" s="262"/>
      <c r="M272" s="263"/>
      <c r="N272" s="264"/>
      <c r="O272" s="264"/>
      <c r="P272" s="264"/>
      <c r="Q272" s="264"/>
      <c r="R272" s="264"/>
      <c r="S272" s="264"/>
      <c r="T272" s="26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66" t="s">
        <v>169</v>
      </c>
      <c r="AU272" s="266" t="s">
        <v>83</v>
      </c>
      <c r="AV272" s="13" t="s">
        <v>8</v>
      </c>
      <c r="AW272" s="13" t="s">
        <v>31</v>
      </c>
      <c r="AX272" s="13" t="s">
        <v>74</v>
      </c>
      <c r="AY272" s="266" t="s">
        <v>160</v>
      </c>
    </row>
    <row r="273" s="14" customFormat="1">
      <c r="A273" s="14"/>
      <c r="B273" s="267"/>
      <c r="C273" s="268"/>
      <c r="D273" s="258" t="s">
        <v>169</v>
      </c>
      <c r="E273" s="269" t="s">
        <v>1</v>
      </c>
      <c r="F273" s="270" t="s">
        <v>729</v>
      </c>
      <c r="G273" s="268"/>
      <c r="H273" s="271">
        <v>103.8</v>
      </c>
      <c r="I273" s="272"/>
      <c r="J273" s="268"/>
      <c r="K273" s="268"/>
      <c r="L273" s="273"/>
      <c r="M273" s="274"/>
      <c r="N273" s="275"/>
      <c r="O273" s="275"/>
      <c r="P273" s="275"/>
      <c r="Q273" s="275"/>
      <c r="R273" s="275"/>
      <c r="S273" s="275"/>
      <c r="T273" s="276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77" t="s">
        <v>169</v>
      </c>
      <c r="AU273" s="277" t="s">
        <v>83</v>
      </c>
      <c r="AV273" s="14" t="s">
        <v>83</v>
      </c>
      <c r="AW273" s="14" t="s">
        <v>31</v>
      </c>
      <c r="AX273" s="14" t="s">
        <v>74</v>
      </c>
      <c r="AY273" s="277" t="s">
        <v>160</v>
      </c>
    </row>
    <row r="274" s="15" customFormat="1">
      <c r="A274" s="15"/>
      <c r="B274" s="288"/>
      <c r="C274" s="289"/>
      <c r="D274" s="258" t="s">
        <v>169</v>
      </c>
      <c r="E274" s="290" t="s">
        <v>1</v>
      </c>
      <c r="F274" s="291" t="s">
        <v>184</v>
      </c>
      <c r="G274" s="289"/>
      <c r="H274" s="292">
        <v>103.8</v>
      </c>
      <c r="I274" s="293"/>
      <c r="J274" s="289"/>
      <c r="K274" s="289"/>
      <c r="L274" s="294"/>
      <c r="M274" s="295"/>
      <c r="N274" s="296"/>
      <c r="O274" s="296"/>
      <c r="P274" s="296"/>
      <c r="Q274" s="296"/>
      <c r="R274" s="296"/>
      <c r="S274" s="296"/>
      <c r="T274" s="297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98" t="s">
        <v>169</v>
      </c>
      <c r="AU274" s="298" t="s">
        <v>83</v>
      </c>
      <c r="AV274" s="15" t="s">
        <v>185</v>
      </c>
      <c r="AW274" s="15" t="s">
        <v>31</v>
      </c>
      <c r="AX274" s="15" t="s">
        <v>74</v>
      </c>
      <c r="AY274" s="298" t="s">
        <v>160</v>
      </c>
    </row>
    <row r="275" s="16" customFormat="1">
      <c r="A275" s="16"/>
      <c r="B275" s="299"/>
      <c r="C275" s="300"/>
      <c r="D275" s="258" t="s">
        <v>169</v>
      </c>
      <c r="E275" s="301" t="s">
        <v>1</v>
      </c>
      <c r="F275" s="302" t="s">
        <v>189</v>
      </c>
      <c r="G275" s="300"/>
      <c r="H275" s="303">
        <v>103.8</v>
      </c>
      <c r="I275" s="304"/>
      <c r="J275" s="300"/>
      <c r="K275" s="300"/>
      <c r="L275" s="305"/>
      <c r="M275" s="306"/>
      <c r="N275" s="307"/>
      <c r="O275" s="307"/>
      <c r="P275" s="307"/>
      <c r="Q275" s="307"/>
      <c r="R275" s="307"/>
      <c r="S275" s="307"/>
      <c r="T275" s="308"/>
      <c r="U275" s="16"/>
      <c r="V275" s="16"/>
      <c r="W275" s="16"/>
      <c r="X275" s="16"/>
      <c r="Y275" s="16"/>
      <c r="Z275" s="16"/>
      <c r="AA275" s="16"/>
      <c r="AB275" s="16"/>
      <c r="AC275" s="16"/>
      <c r="AD275" s="16"/>
      <c r="AE275" s="16"/>
      <c r="AT275" s="309" t="s">
        <v>169</v>
      </c>
      <c r="AU275" s="309" t="s">
        <v>83</v>
      </c>
      <c r="AV275" s="16" t="s">
        <v>167</v>
      </c>
      <c r="AW275" s="16" t="s">
        <v>31</v>
      </c>
      <c r="AX275" s="16" t="s">
        <v>8</v>
      </c>
      <c r="AY275" s="309" t="s">
        <v>160</v>
      </c>
    </row>
    <row r="276" s="2" customFormat="1" ht="24.15" customHeight="1">
      <c r="A276" s="39"/>
      <c r="B276" s="40"/>
      <c r="C276" s="243" t="s">
        <v>730</v>
      </c>
      <c r="D276" s="243" t="s">
        <v>163</v>
      </c>
      <c r="E276" s="244" t="s">
        <v>731</v>
      </c>
      <c r="F276" s="245" t="s">
        <v>732</v>
      </c>
      <c r="G276" s="246" t="s">
        <v>166</v>
      </c>
      <c r="H276" s="247">
        <v>2162.5300000000002</v>
      </c>
      <c r="I276" s="248"/>
      <c r="J276" s="247">
        <f>ROUND(I276*H276,0)</f>
        <v>0</v>
      </c>
      <c r="K276" s="249"/>
      <c r="L276" s="45"/>
      <c r="M276" s="250" t="s">
        <v>1</v>
      </c>
      <c r="N276" s="251" t="s">
        <v>39</v>
      </c>
      <c r="O276" s="92"/>
      <c r="P276" s="252">
        <f>O276*H276</f>
        <v>0</v>
      </c>
      <c r="Q276" s="252">
        <v>0.018380000000000001</v>
      </c>
      <c r="R276" s="252">
        <f>Q276*H276</f>
        <v>39.747301400000005</v>
      </c>
      <c r="S276" s="252">
        <v>0</v>
      </c>
      <c r="T276" s="253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54" t="s">
        <v>167</v>
      </c>
      <c r="AT276" s="254" t="s">
        <v>163</v>
      </c>
      <c r="AU276" s="254" t="s">
        <v>83</v>
      </c>
      <c r="AY276" s="18" t="s">
        <v>160</v>
      </c>
      <c r="BE276" s="255">
        <f>IF(N276="základní",J276,0)</f>
        <v>0</v>
      </c>
      <c r="BF276" s="255">
        <f>IF(N276="snížená",J276,0)</f>
        <v>0</v>
      </c>
      <c r="BG276" s="255">
        <f>IF(N276="zákl. přenesená",J276,0)</f>
        <v>0</v>
      </c>
      <c r="BH276" s="255">
        <f>IF(N276="sníž. přenesená",J276,0)</f>
        <v>0</v>
      </c>
      <c r="BI276" s="255">
        <f>IF(N276="nulová",J276,0)</f>
        <v>0</v>
      </c>
      <c r="BJ276" s="18" t="s">
        <v>8</v>
      </c>
      <c r="BK276" s="255">
        <f>ROUND(I276*H276,0)</f>
        <v>0</v>
      </c>
      <c r="BL276" s="18" t="s">
        <v>167</v>
      </c>
      <c r="BM276" s="254" t="s">
        <v>733</v>
      </c>
    </row>
    <row r="277" s="14" customFormat="1">
      <c r="A277" s="14"/>
      <c r="B277" s="267"/>
      <c r="C277" s="268"/>
      <c r="D277" s="258" t="s">
        <v>169</v>
      </c>
      <c r="E277" s="269" t="s">
        <v>1</v>
      </c>
      <c r="F277" s="270" t="s">
        <v>327</v>
      </c>
      <c r="G277" s="268"/>
      <c r="H277" s="271">
        <v>1938.1199999999999</v>
      </c>
      <c r="I277" s="272"/>
      <c r="J277" s="268"/>
      <c r="K277" s="268"/>
      <c r="L277" s="273"/>
      <c r="M277" s="274"/>
      <c r="N277" s="275"/>
      <c r="O277" s="275"/>
      <c r="P277" s="275"/>
      <c r="Q277" s="275"/>
      <c r="R277" s="275"/>
      <c r="S277" s="275"/>
      <c r="T277" s="276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77" t="s">
        <v>169</v>
      </c>
      <c r="AU277" s="277" t="s">
        <v>83</v>
      </c>
      <c r="AV277" s="14" t="s">
        <v>83</v>
      </c>
      <c r="AW277" s="14" t="s">
        <v>31</v>
      </c>
      <c r="AX277" s="14" t="s">
        <v>74</v>
      </c>
      <c r="AY277" s="277" t="s">
        <v>160</v>
      </c>
    </row>
    <row r="278" s="14" customFormat="1">
      <c r="A278" s="14"/>
      <c r="B278" s="267"/>
      <c r="C278" s="268"/>
      <c r="D278" s="258" t="s">
        <v>169</v>
      </c>
      <c r="E278" s="269" t="s">
        <v>1</v>
      </c>
      <c r="F278" s="270" t="s">
        <v>328</v>
      </c>
      <c r="G278" s="268"/>
      <c r="H278" s="271">
        <v>191.40000000000001</v>
      </c>
      <c r="I278" s="272"/>
      <c r="J278" s="268"/>
      <c r="K278" s="268"/>
      <c r="L278" s="273"/>
      <c r="M278" s="274"/>
      <c r="N278" s="275"/>
      <c r="O278" s="275"/>
      <c r="P278" s="275"/>
      <c r="Q278" s="275"/>
      <c r="R278" s="275"/>
      <c r="S278" s="275"/>
      <c r="T278" s="276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77" t="s">
        <v>169</v>
      </c>
      <c r="AU278" s="277" t="s">
        <v>83</v>
      </c>
      <c r="AV278" s="14" t="s">
        <v>83</v>
      </c>
      <c r="AW278" s="14" t="s">
        <v>31</v>
      </c>
      <c r="AX278" s="14" t="s">
        <v>74</v>
      </c>
      <c r="AY278" s="277" t="s">
        <v>160</v>
      </c>
    </row>
    <row r="279" s="14" customFormat="1">
      <c r="A279" s="14"/>
      <c r="B279" s="267"/>
      <c r="C279" s="268"/>
      <c r="D279" s="258" t="s">
        <v>169</v>
      </c>
      <c r="E279" s="269" t="s">
        <v>1</v>
      </c>
      <c r="F279" s="270" t="s">
        <v>329</v>
      </c>
      <c r="G279" s="268"/>
      <c r="H279" s="271">
        <v>90</v>
      </c>
      <c r="I279" s="272"/>
      <c r="J279" s="268"/>
      <c r="K279" s="268"/>
      <c r="L279" s="273"/>
      <c r="M279" s="274"/>
      <c r="N279" s="275"/>
      <c r="O279" s="275"/>
      <c r="P279" s="275"/>
      <c r="Q279" s="275"/>
      <c r="R279" s="275"/>
      <c r="S279" s="275"/>
      <c r="T279" s="276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77" t="s">
        <v>169</v>
      </c>
      <c r="AU279" s="277" t="s">
        <v>83</v>
      </c>
      <c r="AV279" s="14" t="s">
        <v>83</v>
      </c>
      <c r="AW279" s="14" t="s">
        <v>31</v>
      </c>
      <c r="AX279" s="14" t="s">
        <v>74</v>
      </c>
      <c r="AY279" s="277" t="s">
        <v>160</v>
      </c>
    </row>
    <row r="280" s="14" customFormat="1">
      <c r="A280" s="14"/>
      <c r="B280" s="267"/>
      <c r="C280" s="268"/>
      <c r="D280" s="258" t="s">
        <v>169</v>
      </c>
      <c r="E280" s="269" t="s">
        <v>1</v>
      </c>
      <c r="F280" s="270" t="s">
        <v>734</v>
      </c>
      <c r="G280" s="268"/>
      <c r="H280" s="271">
        <v>-103.8</v>
      </c>
      <c r="I280" s="272"/>
      <c r="J280" s="268"/>
      <c r="K280" s="268"/>
      <c r="L280" s="273"/>
      <c r="M280" s="274"/>
      <c r="N280" s="275"/>
      <c r="O280" s="275"/>
      <c r="P280" s="275"/>
      <c r="Q280" s="275"/>
      <c r="R280" s="275"/>
      <c r="S280" s="275"/>
      <c r="T280" s="276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77" t="s">
        <v>169</v>
      </c>
      <c r="AU280" s="277" t="s">
        <v>83</v>
      </c>
      <c r="AV280" s="14" t="s">
        <v>83</v>
      </c>
      <c r="AW280" s="14" t="s">
        <v>31</v>
      </c>
      <c r="AX280" s="14" t="s">
        <v>74</v>
      </c>
      <c r="AY280" s="277" t="s">
        <v>160</v>
      </c>
    </row>
    <row r="281" s="15" customFormat="1">
      <c r="A281" s="15"/>
      <c r="B281" s="288"/>
      <c r="C281" s="289"/>
      <c r="D281" s="258" t="s">
        <v>169</v>
      </c>
      <c r="E281" s="290" t="s">
        <v>1</v>
      </c>
      <c r="F281" s="291" t="s">
        <v>184</v>
      </c>
      <c r="G281" s="289"/>
      <c r="H281" s="292">
        <v>2115.7199999999998</v>
      </c>
      <c r="I281" s="293"/>
      <c r="J281" s="289"/>
      <c r="K281" s="289"/>
      <c r="L281" s="294"/>
      <c r="M281" s="295"/>
      <c r="N281" s="296"/>
      <c r="O281" s="296"/>
      <c r="P281" s="296"/>
      <c r="Q281" s="296"/>
      <c r="R281" s="296"/>
      <c r="S281" s="296"/>
      <c r="T281" s="297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98" t="s">
        <v>169</v>
      </c>
      <c r="AU281" s="298" t="s">
        <v>83</v>
      </c>
      <c r="AV281" s="15" t="s">
        <v>185</v>
      </c>
      <c r="AW281" s="15" t="s">
        <v>31</v>
      </c>
      <c r="AX281" s="15" t="s">
        <v>74</v>
      </c>
      <c r="AY281" s="298" t="s">
        <v>160</v>
      </c>
    </row>
    <row r="282" s="13" customFormat="1">
      <c r="A282" s="13"/>
      <c r="B282" s="256"/>
      <c r="C282" s="257"/>
      <c r="D282" s="258" t="s">
        <v>169</v>
      </c>
      <c r="E282" s="259" t="s">
        <v>1</v>
      </c>
      <c r="F282" s="260" t="s">
        <v>713</v>
      </c>
      <c r="G282" s="257"/>
      <c r="H282" s="259" t="s">
        <v>1</v>
      </c>
      <c r="I282" s="261"/>
      <c r="J282" s="257"/>
      <c r="K282" s="257"/>
      <c r="L282" s="262"/>
      <c r="M282" s="263"/>
      <c r="N282" s="264"/>
      <c r="O282" s="264"/>
      <c r="P282" s="264"/>
      <c r="Q282" s="264"/>
      <c r="R282" s="264"/>
      <c r="S282" s="264"/>
      <c r="T282" s="26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6" t="s">
        <v>169</v>
      </c>
      <c r="AU282" s="266" t="s">
        <v>83</v>
      </c>
      <c r="AV282" s="13" t="s">
        <v>8</v>
      </c>
      <c r="AW282" s="13" t="s">
        <v>31</v>
      </c>
      <c r="AX282" s="13" t="s">
        <v>74</v>
      </c>
      <c r="AY282" s="266" t="s">
        <v>160</v>
      </c>
    </row>
    <row r="283" s="14" customFormat="1">
      <c r="A283" s="14"/>
      <c r="B283" s="267"/>
      <c r="C283" s="268"/>
      <c r="D283" s="258" t="s">
        <v>169</v>
      </c>
      <c r="E283" s="269" t="s">
        <v>1</v>
      </c>
      <c r="F283" s="270" t="s">
        <v>714</v>
      </c>
      <c r="G283" s="268"/>
      <c r="H283" s="271">
        <v>17.100000000000001</v>
      </c>
      <c r="I283" s="272"/>
      <c r="J283" s="268"/>
      <c r="K283" s="268"/>
      <c r="L283" s="273"/>
      <c r="M283" s="274"/>
      <c r="N283" s="275"/>
      <c r="O283" s="275"/>
      <c r="P283" s="275"/>
      <c r="Q283" s="275"/>
      <c r="R283" s="275"/>
      <c r="S283" s="275"/>
      <c r="T283" s="276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77" t="s">
        <v>169</v>
      </c>
      <c r="AU283" s="277" t="s">
        <v>83</v>
      </c>
      <c r="AV283" s="14" t="s">
        <v>83</v>
      </c>
      <c r="AW283" s="14" t="s">
        <v>31</v>
      </c>
      <c r="AX283" s="14" t="s">
        <v>74</v>
      </c>
      <c r="AY283" s="277" t="s">
        <v>160</v>
      </c>
    </row>
    <row r="284" s="14" customFormat="1">
      <c r="A284" s="14"/>
      <c r="B284" s="267"/>
      <c r="C284" s="268"/>
      <c r="D284" s="258" t="s">
        <v>169</v>
      </c>
      <c r="E284" s="269" t="s">
        <v>1</v>
      </c>
      <c r="F284" s="270" t="s">
        <v>715</v>
      </c>
      <c r="G284" s="268"/>
      <c r="H284" s="271">
        <v>29.710000000000001</v>
      </c>
      <c r="I284" s="272"/>
      <c r="J284" s="268"/>
      <c r="K284" s="268"/>
      <c r="L284" s="273"/>
      <c r="M284" s="274"/>
      <c r="N284" s="275"/>
      <c r="O284" s="275"/>
      <c r="P284" s="275"/>
      <c r="Q284" s="275"/>
      <c r="R284" s="275"/>
      <c r="S284" s="275"/>
      <c r="T284" s="276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77" t="s">
        <v>169</v>
      </c>
      <c r="AU284" s="277" t="s">
        <v>83</v>
      </c>
      <c r="AV284" s="14" t="s">
        <v>83</v>
      </c>
      <c r="AW284" s="14" t="s">
        <v>31</v>
      </c>
      <c r="AX284" s="14" t="s">
        <v>74</v>
      </c>
      <c r="AY284" s="277" t="s">
        <v>160</v>
      </c>
    </row>
    <row r="285" s="15" customFormat="1">
      <c r="A285" s="15"/>
      <c r="B285" s="288"/>
      <c r="C285" s="289"/>
      <c r="D285" s="258" t="s">
        <v>169</v>
      </c>
      <c r="E285" s="290" t="s">
        <v>1</v>
      </c>
      <c r="F285" s="291" t="s">
        <v>184</v>
      </c>
      <c r="G285" s="289"/>
      <c r="H285" s="292">
        <v>46.810000000000002</v>
      </c>
      <c r="I285" s="293"/>
      <c r="J285" s="289"/>
      <c r="K285" s="289"/>
      <c r="L285" s="294"/>
      <c r="M285" s="295"/>
      <c r="N285" s="296"/>
      <c r="O285" s="296"/>
      <c r="P285" s="296"/>
      <c r="Q285" s="296"/>
      <c r="R285" s="296"/>
      <c r="S285" s="296"/>
      <c r="T285" s="297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98" t="s">
        <v>169</v>
      </c>
      <c r="AU285" s="298" t="s">
        <v>83</v>
      </c>
      <c r="AV285" s="15" t="s">
        <v>185</v>
      </c>
      <c r="AW285" s="15" t="s">
        <v>31</v>
      </c>
      <c r="AX285" s="15" t="s">
        <v>74</v>
      </c>
      <c r="AY285" s="298" t="s">
        <v>160</v>
      </c>
    </row>
    <row r="286" s="16" customFormat="1">
      <c r="A286" s="16"/>
      <c r="B286" s="299"/>
      <c r="C286" s="300"/>
      <c r="D286" s="258" t="s">
        <v>169</v>
      </c>
      <c r="E286" s="301" t="s">
        <v>1</v>
      </c>
      <c r="F286" s="302" t="s">
        <v>189</v>
      </c>
      <c r="G286" s="300"/>
      <c r="H286" s="303">
        <v>2162.5299999999997</v>
      </c>
      <c r="I286" s="304"/>
      <c r="J286" s="300"/>
      <c r="K286" s="300"/>
      <c r="L286" s="305"/>
      <c r="M286" s="306"/>
      <c r="N286" s="307"/>
      <c r="O286" s="307"/>
      <c r="P286" s="307"/>
      <c r="Q286" s="307"/>
      <c r="R286" s="307"/>
      <c r="S286" s="307"/>
      <c r="T286" s="308"/>
      <c r="U286" s="16"/>
      <c r="V286" s="16"/>
      <c r="W286" s="16"/>
      <c r="X286" s="16"/>
      <c r="Y286" s="16"/>
      <c r="Z286" s="16"/>
      <c r="AA286" s="16"/>
      <c r="AB286" s="16"/>
      <c r="AC286" s="16"/>
      <c r="AD286" s="16"/>
      <c r="AE286" s="16"/>
      <c r="AT286" s="309" t="s">
        <v>169</v>
      </c>
      <c r="AU286" s="309" t="s">
        <v>83</v>
      </c>
      <c r="AV286" s="16" t="s">
        <v>167</v>
      </c>
      <c r="AW286" s="16" t="s">
        <v>31</v>
      </c>
      <c r="AX286" s="16" t="s">
        <v>8</v>
      </c>
      <c r="AY286" s="309" t="s">
        <v>160</v>
      </c>
    </row>
    <row r="287" s="2" customFormat="1" ht="16.5" customHeight="1">
      <c r="A287" s="39"/>
      <c r="B287" s="40"/>
      <c r="C287" s="243" t="s">
        <v>735</v>
      </c>
      <c r="D287" s="243" t="s">
        <v>163</v>
      </c>
      <c r="E287" s="244" t="s">
        <v>736</v>
      </c>
      <c r="F287" s="245" t="s">
        <v>737</v>
      </c>
      <c r="G287" s="246" t="s">
        <v>166</v>
      </c>
      <c r="H287" s="247">
        <v>24.699999999999999</v>
      </c>
      <c r="I287" s="248"/>
      <c r="J287" s="247">
        <f>ROUND(I287*H287,0)</f>
        <v>0</v>
      </c>
      <c r="K287" s="249"/>
      <c r="L287" s="45"/>
      <c r="M287" s="250" t="s">
        <v>1</v>
      </c>
      <c r="N287" s="251" t="s">
        <v>39</v>
      </c>
      <c r="O287" s="92"/>
      <c r="P287" s="252">
        <f>O287*H287</f>
        <v>0</v>
      </c>
      <c r="Q287" s="252">
        <v>0.00011</v>
      </c>
      <c r="R287" s="252">
        <f>Q287*H287</f>
        <v>0.0027170000000000002</v>
      </c>
      <c r="S287" s="252">
        <v>6.0000000000000002E-05</v>
      </c>
      <c r="T287" s="253">
        <f>S287*H287</f>
        <v>0.001482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54" t="s">
        <v>167</v>
      </c>
      <c r="AT287" s="254" t="s">
        <v>163</v>
      </c>
      <c r="AU287" s="254" t="s">
        <v>83</v>
      </c>
      <c r="AY287" s="18" t="s">
        <v>160</v>
      </c>
      <c r="BE287" s="255">
        <f>IF(N287="základní",J287,0)</f>
        <v>0</v>
      </c>
      <c r="BF287" s="255">
        <f>IF(N287="snížená",J287,0)</f>
        <v>0</v>
      </c>
      <c r="BG287" s="255">
        <f>IF(N287="zákl. přenesená",J287,0)</f>
        <v>0</v>
      </c>
      <c r="BH287" s="255">
        <f>IF(N287="sníž. přenesená",J287,0)</f>
        <v>0</v>
      </c>
      <c r="BI287" s="255">
        <f>IF(N287="nulová",J287,0)</f>
        <v>0</v>
      </c>
      <c r="BJ287" s="18" t="s">
        <v>8</v>
      </c>
      <c r="BK287" s="255">
        <f>ROUND(I287*H287,0)</f>
        <v>0</v>
      </c>
      <c r="BL287" s="18" t="s">
        <v>167</v>
      </c>
      <c r="BM287" s="254" t="s">
        <v>738</v>
      </c>
    </row>
    <row r="288" s="14" customFormat="1">
      <c r="A288" s="14"/>
      <c r="B288" s="267"/>
      <c r="C288" s="268"/>
      <c r="D288" s="258" t="s">
        <v>169</v>
      </c>
      <c r="E288" s="269" t="s">
        <v>1</v>
      </c>
      <c r="F288" s="270" t="s">
        <v>739</v>
      </c>
      <c r="G288" s="268"/>
      <c r="H288" s="271">
        <v>12.1</v>
      </c>
      <c r="I288" s="272"/>
      <c r="J288" s="268"/>
      <c r="K288" s="268"/>
      <c r="L288" s="273"/>
      <c r="M288" s="274"/>
      <c r="N288" s="275"/>
      <c r="O288" s="275"/>
      <c r="P288" s="275"/>
      <c r="Q288" s="275"/>
      <c r="R288" s="275"/>
      <c r="S288" s="275"/>
      <c r="T288" s="276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77" t="s">
        <v>169</v>
      </c>
      <c r="AU288" s="277" t="s">
        <v>83</v>
      </c>
      <c r="AV288" s="14" t="s">
        <v>83</v>
      </c>
      <c r="AW288" s="14" t="s">
        <v>31</v>
      </c>
      <c r="AX288" s="14" t="s">
        <v>74</v>
      </c>
      <c r="AY288" s="277" t="s">
        <v>160</v>
      </c>
    </row>
    <row r="289" s="14" customFormat="1">
      <c r="A289" s="14"/>
      <c r="B289" s="267"/>
      <c r="C289" s="268"/>
      <c r="D289" s="258" t="s">
        <v>169</v>
      </c>
      <c r="E289" s="269" t="s">
        <v>1</v>
      </c>
      <c r="F289" s="270" t="s">
        <v>740</v>
      </c>
      <c r="G289" s="268"/>
      <c r="H289" s="271">
        <v>12.6</v>
      </c>
      <c r="I289" s="272"/>
      <c r="J289" s="268"/>
      <c r="K289" s="268"/>
      <c r="L289" s="273"/>
      <c r="M289" s="274"/>
      <c r="N289" s="275"/>
      <c r="O289" s="275"/>
      <c r="P289" s="275"/>
      <c r="Q289" s="275"/>
      <c r="R289" s="275"/>
      <c r="S289" s="275"/>
      <c r="T289" s="276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77" t="s">
        <v>169</v>
      </c>
      <c r="AU289" s="277" t="s">
        <v>83</v>
      </c>
      <c r="AV289" s="14" t="s">
        <v>83</v>
      </c>
      <c r="AW289" s="14" t="s">
        <v>31</v>
      </c>
      <c r="AX289" s="14" t="s">
        <v>74</v>
      </c>
      <c r="AY289" s="277" t="s">
        <v>160</v>
      </c>
    </row>
    <row r="290" s="16" customFormat="1">
      <c r="A290" s="16"/>
      <c r="B290" s="299"/>
      <c r="C290" s="300"/>
      <c r="D290" s="258" t="s">
        <v>169</v>
      </c>
      <c r="E290" s="301" t="s">
        <v>1</v>
      </c>
      <c r="F290" s="302" t="s">
        <v>189</v>
      </c>
      <c r="G290" s="300"/>
      <c r="H290" s="303">
        <v>24.699999999999999</v>
      </c>
      <c r="I290" s="304"/>
      <c r="J290" s="300"/>
      <c r="K290" s="300"/>
      <c r="L290" s="305"/>
      <c r="M290" s="306"/>
      <c r="N290" s="307"/>
      <c r="O290" s="307"/>
      <c r="P290" s="307"/>
      <c r="Q290" s="307"/>
      <c r="R290" s="307"/>
      <c r="S290" s="307"/>
      <c r="T290" s="308"/>
      <c r="U290" s="16"/>
      <c r="V290" s="16"/>
      <c r="W290" s="16"/>
      <c r="X290" s="16"/>
      <c r="Y290" s="16"/>
      <c r="Z290" s="16"/>
      <c r="AA290" s="16"/>
      <c r="AB290" s="16"/>
      <c r="AC290" s="16"/>
      <c r="AD290" s="16"/>
      <c r="AE290" s="16"/>
      <c r="AT290" s="309" t="s">
        <v>169</v>
      </c>
      <c r="AU290" s="309" t="s">
        <v>83</v>
      </c>
      <c r="AV290" s="16" t="s">
        <v>167</v>
      </c>
      <c r="AW290" s="16" t="s">
        <v>31</v>
      </c>
      <c r="AX290" s="16" t="s">
        <v>8</v>
      </c>
      <c r="AY290" s="309" t="s">
        <v>160</v>
      </c>
    </row>
    <row r="291" s="2" customFormat="1" ht="24.15" customHeight="1">
      <c r="A291" s="39"/>
      <c r="B291" s="40"/>
      <c r="C291" s="243" t="s">
        <v>741</v>
      </c>
      <c r="D291" s="243" t="s">
        <v>163</v>
      </c>
      <c r="E291" s="244" t="s">
        <v>742</v>
      </c>
      <c r="F291" s="245" t="s">
        <v>743</v>
      </c>
      <c r="G291" s="246" t="s">
        <v>166</v>
      </c>
      <c r="H291" s="247">
        <v>29.809999999999999</v>
      </c>
      <c r="I291" s="248"/>
      <c r="J291" s="247">
        <f>ROUND(I291*H291,0)</f>
        <v>0</v>
      </c>
      <c r="K291" s="249"/>
      <c r="L291" s="45"/>
      <c r="M291" s="250" t="s">
        <v>1</v>
      </c>
      <c r="N291" s="251" t="s">
        <v>39</v>
      </c>
      <c r="O291" s="92"/>
      <c r="P291" s="252">
        <f>O291*H291</f>
        <v>0</v>
      </c>
      <c r="Q291" s="252">
        <v>0.0073499999999999998</v>
      </c>
      <c r="R291" s="252">
        <f>Q291*H291</f>
        <v>0.21910349999999998</v>
      </c>
      <c r="S291" s="252">
        <v>0</v>
      </c>
      <c r="T291" s="253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54" t="s">
        <v>167</v>
      </c>
      <c r="AT291" s="254" t="s">
        <v>163</v>
      </c>
      <c r="AU291" s="254" t="s">
        <v>83</v>
      </c>
      <c r="AY291" s="18" t="s">
        <v>160</v>
      </c>
      <c r="BE291" s="255">
        <f>IF(N291="základní",J291,0)</f>
        <v>0</v>
      </c>
      <c r="BF291" s="255">
        <f>IF(N291="snížená",J291,0)</f>
        <v>0</v>
      </c>
      <c r="BG291" s="255">
        <f>IF(N291="zákl. přenesená",J291,0)</f>
        <v>0</v>
      </c>
      <c r="BH291" s="255">
        <f>IF(N291="sníž. přenesená",J291,0)</f>
        <v>0</v>
      </c>
      <c r="BI291" s="255">
        <f>IF(N291="nulová",J291,0)</f>
        <v>0</v>
      </c>
      <c r="BJ291" s="18" t="s">
        <v>8</v>
      </c>
      <c r="BK291" s="255">
        <f>ROUND(I291*H291,0)</f>
        <v>0</v>
      </c>
      <c r="BL291" s="18" t="s">
        <v>167</v>
      </c>
      <c r="BM291" s="254" t="s">
        <v>744</v>
      </c>
    </row>
    <row r="292" s="14" customFormat="1">
      <c r="A292" s="14"/>
      <c r="B292" s="267"/>
      <c r="C292" s="268"/>
      <c r="D292" s="258" t="s">
        <v>169</v>
      </c>
      <c r="E292" s="269" t="s">
        <v>1</v>
      </c>
      <c r="F292" s="270" t="s">
        <v>745</v>
      </c>
      <c r="G292" s="268"/>
      <c r="H292" s="271">
        <v>22.309999999999999</v>
      </c>
      <c r="I292" s="272"/>
      <c r="J292" s="268"/>
      <c r="K292" s="268"/>
      <c r="L292" s="273"/>
      <c r="M292" s="274"/>
      <c r="N292" s="275"/>
      <c r="O292" s="275"/>
      <c r="P292" s="275"/>
      <c r="Q292" s="275"/>
      <c r="R292" s="275"/>
      <c r="S292" s="275"/>
      <c r="T292" s="276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77" t="s">
        <v>169</v>
      </c>
      <c r="AU292" s="277" t="s">
        <v>83</v>
      </c>
      <c r="AV292" s="14" t="s">
        <v>83</v>
      </c>
      <c r="AW292" s="14" t="s">
        <v>31</v>
      </c>
      <c r="AX292" s="14" t="s">
        <v>74</v>
      </c>
      <c r="AY292" s="277" t="s">
        <v>160</v>
      </c>
    </row>
    <row r="293" s="14" customFormat="1">
      <c r="A293" s="14"/>
      <c r="B293" s="267"/>
      <c r="C293" s="268"/>
      <c r="D293" s="258" t="s">
        <v>169</v>
      </c>
      <c r="E293" s="269" t="s">
        <v>1</v>
      </c>
      <c r="F293" s="270" t="s">
        <v>746</v>
      </c>
      <c r="G293" s="268"/>
      <c r="H293" s="271">
        <v>7.5</v>
      </c>
      <c r="I293" s="272"/>
      <c r="J293" s="268"/>
      <c r="K293" s="268"/>
      <c r="L293" s="273"/>
      <c r="M293" s="274"/>
      <c r="N293" s="275"/>
      <c r="O293" s="275"/>
      <c r="P293" s="275"/>
      <c r="Q293" s="275"/>
      <c r="R293" s="275"/>
      <c r="S293" s="275"/>
      <c r="T293" s="276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77" t="s">
        <v>169</v>
      </c>
      <c r="AU293" s="277" t="s">
        <v>83</v>
      </c>
      <c r="AV293" s="14" t="s">
        <v>83</v>
      </c>
      <c r="AW293" s="14" t="s">
        <v>31</v>
      </c>
      <c r="AX293" s="14" t="s">
        <v>74</v>
      </c>
      <c r="AY293" s="277" t="s">
        <v>160</v>
      </c>
    </row>
    <row r="294" s="15" customFormat="1">
      <c r="A294" s="15"/>
      <c r="B294" s="288"/>
      <c r="C294" s="289"/>
      <c r="D294" s="258" t="s">
        <v>169</v>
      </c>
      <c r="E294" s="290" t="s">
        <v>1</v>
      </c>
      <c r="F294" s="291" t="s">
        <v>184</v>
      </c>
      <c r="G294" s="289"/>
      <c r="H294" s="292">
        <v>29.809999999999999</v>
      </c>
      <c r="I294" s="293"/>
      <c r="J294" s="289"/>
      <c r="K294" s="289"/>
      <c r="L294" s="294"/>
      <c r="M294" s="295"/>
      <c r="N294" s="296"/>
      <c r="O294" s="296"/>
      <c r="P294" s="296"/>
      <c r="Q294" s="296"/>
      <c r="R294" s="296"/>
      <c r="S294" s="296"/>
      <c r="T294" s="297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98" t="s">
        <v>169</v>
      </c>
      <c r="AU294" s="298" t="s">
        <v>83</v>
      </c>
      <c r="AV294" s="15" t="s">
        <v>185</v>
      </c>
      <c r="AW294" s="15" t="s">
        <v>31</v>
      </c>
      <c r="AX294" s="15" t="s">
        <v>74</v>
      </c>
      <c r="AY294" s="298" t="s">
        <v>160</v>
      </c>
    </row>
    <row r="295" s="16" customFormat="1">
      <c r="A295" s="16"/>
      <c r="B295" s="299"/>
      <c r="C295" s="300"/>
      <c r="D295" s="258" t="s">
        <v>169</v>
      </c>
      <c r="E295" s="301" t="s">
        <v>1</v>
      </c>
      <c r="F295" s="302" t="s">
        <v>189</v>
      </c>
      <c r="G295" s="300"/>
      <c r="H295" s="303">
        <v>29.809999999999999</v>
      </c>
      <c r="I295" s="304"/>
      <c r="J295" s="300"/>
      <c r="K295" s="300"/>
      <c r="L295" s="305"/>
      <c r="M295" s="306"/>
      <c r="N295" s="307"/>
      <c r="O295" s="307"/>
      <c r="P295" s="307"/>
      <c r="Q295" s="307"/>
      <c r="R295" s="307"/>
      <c r="S295" s="307"/>
      <c r="T295" s="308"/>
      <c r="U295" s="16"/>
      <c r="V295" s="16"/>
      <c r="W295" s="16"/>
      <c r="X295" s="16"/>
      <c r="Y295" s="16"/>
      <c r="Z295" s="16"/>
      <c r="AA295" s="16"/>
      <c r="AB295" s="16"/>
      <c r="AC295" s="16"/>
      <c r="AD295" s="16"/>
      <c r="AE295" s="16"/>
      <c r="AT295" s="309" t="s">
        <v>169</v>
      </c>
      <c r="AU295" s="309" t="s">
        <v>83</v>
      </c>
      <c r="AV295" s="16" t="s">
        <v>167</v>
      </c>
      <c r="AW295" s="16" t="s">
        <v>31</v>
      </c>
      <c r="AX295" s="16" t="s">
        <v>8</v>
      </c>
      <c r="AY295" s="309" t="s">
        <v>160</v>
      </c>
    </row>
    <row r="296" s="2" customFormat="1" ht="21.75" customHeight="1">
      <c r="A296" s="39"/>
      <c r="B296" s="40"/>
      <c r="C296" s="243" t="s">
        <v>747</v>
      </c>
      <c r="D296" s="243" t="s">
        <v>163</v>
      </c>
      <c r="E296" s="244" t="s">
        <v>748</v>
      </c>
      <c r="F296" s="245" t="s">
        <v>749</v>
      </c>
      <c r="G296" s="246" t="s">
        <v>166</v>
      </c>
      <c r="H296" s="247">
        <v>29.809999999999999</v>
      </c>
      <c r="I296" s="248"/>
      <c r="J296" s="247">
        <f>ROUND(I296*H296,0)</f>
        <v>0</v>
      </c>
      <c r="K296" s="249"/>
      <c r="L296" s="45"/>
      <c r="M296" s="250" t="s">
        <v>1</v>
      </c>
      <c r="N296" s="251" t="s">
        <v>39</v>
      </c>
      <c r="O296" s="92"/>
      <c r="P296" s="252">
        <f>O296*H296</f>
        <v>0</v>
      </c>
      <c r="Q296" s="252">
        <v>0.0043800000000000002</v>
      </c>
      <c r="R296" s="252">
        <f>Q296*H296</f>
        <v>0.13056780000000001</v>
      </c>
      <c r="S296" s="252">
        <v>0</v>
      </c>
      <c r="T296" s="253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54" t="s">
        <v>167</v>
      </c>
      <c r="AT296" s="254" t="s">
        <v>163</v>
      </c>
      <c r="AU296" s="254" t="s">
        <v>83</v>
      </c>
      <c r="AY296" s="18" t="s">
        <v>160</v>
      </c>
      <c r="BE296" s="255">
        <f>IF(N296="základní",J296,0)</f>
        <v>0</v>
      </c>
      <c r="BF296" s="255">
        <f>IF(N296="snížená",J296,0)</f>
        <v>0</v>
      </c>
      <c r="BG296" s="255">
        <f>IF(N296="zákl. přenesená",J296,0)</f>
        <v>0</v>
      </c>
      <c r="BH296" s="255">
        <f>IF(N296="sníž. přenesená",J296,0)</f>
        <v>0</v>
      </c>
      <c r="BI296" s="255">
        <f>IF(N296="nulová",J296,0)</f>
        <v>0</v>
      </c>
      <c r="BJ296" s="18" t="s">
        <v>8</v>
      </c>
      <c r="BK296" s="255">
        <f>ROUND(I296*H296,0)</f>
        <v>0</v>
      </c>
      <c r="BL296" s="18" t="s">
        <v>167</v>
      </c>
      <c r="BM296" s="254" t="s">
        <v>750</v>
      </c>
    </row>
    <row r="297" s="14" customFormat="1">
      <c r="A297" s="14"/>
      <c r="B297" s="267"/>
      <c r="C297" s="268"/>
      <c r="D297" s="258" t="s">
        <v>169</v>
      </c>
      <c r="E297" s="269" t="s">
        <v>1</v>
      </c>
      <c r="F297" s="270" t="s">
        <v>745</v>
      </c>
      <c r="G297" s="268"/>
      <c r="H297" s="271">
        <v>22.309999999999999</v>
      </c>
      <c r="I297" s="272"/>
      <c r="J297" s="268"/>
      <c r="K297" s="268"/>
      <c r="L297" s="273"/>
      <c r="M297" s="274"/>
      <c r="N297" s="275"/>
      <c r="O297" s="275"/>
      <c r="P297" s="275"/>
      <c r="Q297" s="275"/>
      <c r="R297" s="275"/>
      <c r="S297" s="275"/>
      <c r="T297" s="276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77" t="s">
        <v>169</v>
      </c>
      <c r="AU297" s="277" t="s">
        <v>83</v>
      </c>
      <c r="AV297" s="14" t="s">
        <v>83</v>
      </c>
      <c r="AW297" s="14" t="s">
        <v>31</v>
      </c>
      <c r="AX297" s="14" t="s">
        <v>74</v>
      </c>
      <c r="AY297" s="277" t="s">
        <v>160</v>
      </c>
    </row>
    <row r="298" s="14" customFormat="1">
      <c r="A298" s="14"/>
      <c r="B298" s="267"/>
      <c r="C298" s="268"/>
      <c r="D298" s="258" t="s">
        <v>169</v>
      </c>
      <c r="E298" s="269" t="s">
        <v>1</v>
      </c>
      <c r="F298" s="270" t="s">
        <v>746</v>
      </c>
      <c r="G298" s="268"/>
      <c r="H298" s="271">
        <v>7.5</v>
      </c>
      <c r="I298" s="272"/>
      <c r="J298" s="268"/>
      <c r="K298" s="268"/>
      <c r="L298" s="273"/>
      <c r="M298" s="274"/>
      <c r="N298" s="275"/>
      <c r="O298" s="275"/>
      <c r="P298" s="275"/>
      <c r="Q298" s="275"/>
      <c r="R298" s="275"/>
      <c r="S298" s="275"/>
      <c r="T298" s="276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77" t="s">
        <v>169</v>
      </c>
      <c r="AU298" s="277" t="s">
        <v>83</v>
      </c>
      <c r="AV298" s="14" t="s">
        <v>83</v>
      </c>
      <c r="AW298" s="14" t="s">
        <v>31</v>
      </c>
      <c r="AX298" s="14" t="s">
        <v>74</v>
      </c>
      <c r="AY298" s="277" t="s">
        <v>160</v>
      </c>
    </row>
    <row r="299" s="15" customFormat="1">
      <c r="A299" s="15"/>
      <c r="B299" s="288"/>
      <c r="C299" s="289"/>
      <c r="D299" s="258" t="s">
        <v>169</v>
      </c>
      <c r="E299" s="290" t="s">
        <v>1</v>
      </c>
      <c r="F299" s="291" t="s">
        <v>184</v>
      </c>
      <c r="G299" s="289"/>
      <c r="H299" s="292">
        <v>29.809999999999999</v>
      </c>
      <c r="I299" s="293"/>
      <c r="J299" s="289"/>
      <c r="K299" s="289"/>
      <c r="L299" s="294"/>
      <c r="M299" s="295"/>
      <c r="N299" s="296"/>
      <c r="O299" s="296"/>
      <c r="P299" s="296"/>
      <c r="Q299" s="296"/>
      <c r="R299" s="296"/>
      <c r="S299" s="296"/>
      <c r="T299" s="297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98" t="s">
        <v>169</v>
      </c>
      <c r="AU299" s="298" t="s">
        <v>83</v>
      </c>
      <c r="AV299" s="15" t="s">
        <v>185</v>
      </c>
      <c r="AW299" s="15" t="s">
        <v>31</v>
      </c>
      <c r="AX299" s="15" t="s">
        <v>74</v>
      </c>
      <c r="AY299" s="298" t="s">
        <v>160</v>
      </c>
    </row>
    <row r="300" s="16" customFormat="1">
      <c r="A300" s="16"/>
      <c r="B300" s="299"/>
      <c r="C300" s="300"/>
      <c r="D300" s="258" t="s">
        <v>169</v>
      </c>
      <c r="E300" s="301" t="s">
        <v>1</v>
      </c>
      <c r="F300" s="302" t="s">
        <v>189</v>
      </c>
      <c r="G300" s="300"/>
      <c r="H300" s="303">
        <v>29.809999999999999</v>
      </c>
      <c r="I300" s="304"/>
      <c r="J300" s="300"/>
      <c r="K300" s="300"/>
      <c r="L300" s="305"/>
      <c r="M300" s="306"/>
      <c r="N300" s="307"/>
      <c r="O300" s="307"/>
      <c r="P300" s="307"/>
      <c r="Q300" s="307"/>
      <c r="R300" s="307"/>
      <c r="S300" s="307"/>
      <c r="T300" s="308"/>
      <c r="U300" s="16"/>
      <c r="V300" s="16"/>
      <c r="W300" s="16"/>
      <c r="X300" s="16"/>
      <c r="Y300" s="16"/>
      <c r="Z300" s="16"/>
      <c r="AA300" s="16"/>
      <c r="AB300" s="16"/>
      <c r="AC300" s="16"/>
      <c r="AD300" s="16"/>
      <c r="AE300" s="16"/>
      <c r="AT300" s="309" t="s">
        <v>169</v>
      </c>
      <c r="AU300" s="309" t="s">
        <v>83</v>
      </c>
      <c r="AV300" s="16" t="s">
        <v>167</v>
      </c>
      <c r="AW300" s="16" t="s">
        <v>31</v>
      </c>
      <c r="AX300" s="16" t="s">
        <v>8</v>
      </c>
      <c r="AY300" s="309" t="s">
        <v>160</v>
      </c>
    </row>
    <row r="301" s="2" customFormat="1" ht="24.15" customHeight="1">
      <c r="A301" s="39"/>
      <c r="B301" s="40"/>
      <c r="C301" s="243" t="s">
        <v>751</v>
      </c>
      <c r="D301" s="243" t="s">
        <v>163</v>
      </c>
      <c r="E301" s="244" t="s">
        <v>752</v>
      </c>
      <c r="F301" s="245" t="s">
        <v>753</v>
      </c>
      <c r="G301" s="246" t="s">
        <v>166</v>
      </c>
      <c r="H301" s="247">
        <v>29.809999999999999</v>
      </c>
      <c r="I301" s="248"/>
      <c r="J301" s="247">
        <f>ROUND(I301*H301,0)</f>
        <v>0</v>
      </c>
      <c r="K301" s="249"/>
      <c r="L301" s="45"/>
      <c r="M301" s="250" t="s">
        <v>1</v>
      </c>
      <c r="N301" s="251" t="s">
        <v>39</v>
      </c>
      <c r="O301" s="92"/>
      <c r="P301" s="252">
        <f>O301*H301</f>
        <v>0</v>
      </c>
      <c r="Q301" s="252">
        <v>0.00013999999999999999</v>
      </c>
      <c r="R301" s="252">
        <f>Q301*H301</f>
        <v>0.0041733999999999999</v>
      </c>
      <c r="S301" s="252">
        <v>0</v>
      </c>
      <c r="T301" s="253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54" t="s">
        <v>167</v>
      </c>
      <c r="AT301" s="254" t="s">
        <v>163</v>
      </c>
      <c r="AU301" s="254" t="s">
        <v>83</v>
      </c>
      <c r="AY301" s="18" t="s">
        <v>160</v>
      </c>
      <c r="BE301" s="255">
        <f>IF(N301="základní",J301,0)</f>
        <v>0</v>
      </c>
      <c r="BF301" s="255">
        <f>IF(N301="snížená",J301,0)</f>
        <v>0</v>
      </c>
      <c r="BG301" s="255">
        <f>IF(N301="zákl. přenesená",J301,0)</f>
        <v>0</v>
      </c>
      <c r="BH301" s="255">
        <f>IF(N301="sníž. přenesená",J301,0)</f>
        <v>0</v>
      </c>
      <c r="BI301" s="255">
        <f>IF(N301="nulová",J301,0)</f>
        <v>0</v>
      </c>
      <c r="BJ301" s="18" t="s">
        <v>8</v>
      </c>
      <c r="BK301" s="255">
        <f>ROUND(I301*H301,0)</f>
        <v>0</v>
      </c>
      <c r="BL301" s="18" t="s">
        <v>167</v>
      </c>
      <c r="BM301" s="254" t="s">
        <v>754</v>
      </c>
    </row>
    <row r="302" s="14" customFormat="1">
      <c r="A302" s="14"/>
      <c r="B302" s="267"/>
      <c r="C302" s="268"/>
      <c r="D302" s="258" t="s">
        <v>169</v>
      </c>
      <c r="E302" s="269" t="s">
        <v>1</v>
      </c>
      <c r="F302" s="270" t="s">
        <v>745</v>
      </c>
      <c r="G302" s="268"/>
      <c r="H302" s="271">
        <v>22.309999999999999</v>
      </c>
      <c r="I302" s="272"/>
      <c r="J302" s="268"/>
      <c r="K302" s="268"/>
      <c r="L302" s="273"/>
      <c r="M302" s="274"/>
      <c r="N302" s="275"/>
      <c r="O302" s="275"/>
      <c r="P302" s="275"/>
      <c r="Q302" s="275"/>
      <c r="R302" s="275"/>
      <c r="S302" s="275"/>
      <c r="T302" s="276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77" t="s">
        <v>169</v>
      </c>
      <c r="AU302" s="277" t="s">
        <v>83</v>
      </c>
      <c r="AV302" s="14" t="s">
        <v>83</v>
      </c>
      <c r="AW302" s="14" t="s">
        <v>31</v>
      </c>
      <c r="AX302" s="14" t="s">
        <v>74</v>
      </c>
      <c r="AY302" s="277" t="s">
        <v>160</v>
      </c>
    </row>
    <row r="303" s="14" customFormat="1">
      <c r="A303" s="14"/>
      <c r="B303" s="267"/>
      <c r="C303" s="268"/>
      <c r="D303" s="258" t="s">
        <v>169</v>
      </c>
      <c r="E303" s="269" t="s">
        <v>1</v>
      </c>
      <c r="F303" s="270" t="s">
        <v>746</v>
      </c>
      <c r="G303" s="268"/>
      <c r="H303" s="271">
        <v>7.5</v>
      </c>
      <c r="I303" s="272"/>
      <c r="J303" s="268"/>
      <c r="K303" s="268"/>
      <c r="L303" s="273"/>
      <c r="M303" s="274"/>
      <c r="N303" s="275"/>
      <c r="O303" s="275"/>
      <c r="P303" s="275"/>
      <c r="Q303" s="275"/>
      <c r="R303" s="275"/>
      <c r="S303" s="275"/>
      <c r="T303" s="276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77" t="s">
        <v>169</v>
      </c>
      <c r="AU303" s="277" t="s">
        <v>83</v>
      </c>
      <c r="AV303" s="14" t="s">
        <v>83</v>
      </c>
      <c r="AW303" s="14" t="s">
        <v>31</v>
      </c>
      <c r="AX303" s="14" t="s">
        <v>74</v>
      </c>
      <c r="AY303" s="277" t="s">
        <v>160</v>
      </c>
    </row>
    <row r="304" s="15" customFormat="1">
      <c r="A304" s="15"/>
      <c r="B304" s="288"/>
      <c r="C304" s="289"/>
      <c r="D304" s="258" t="s">
        <v>169</v>
      </c>
      <c r="E304" s="290" t="s">
        <v>1</v>
      </c>
      <c r="F304" s="291" t="s">
        <v>184</v>
      </c>
      <c r="G304" s="289"/>
      <c r="H304" s="292">
        <v>29.809999999999999</v>
      </c>
      <c r="I304" s="293"/>
      <c r="J304" s="289"/>
      <c r="K304" s="289"/>
      <c r="L304" s="294"/>
      <c r="M304" s="295"/>
      <c r="N304" s="296"/>
      <c r="O304" s="296"/>
      <c r="P304" s="296"/>
      <c r="Q304" s="296"/>
      <c r="R304" s="296"/>
      <c r="S304" s="296"/>
      <c r="T304" s="297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98" t="s">
        <v>169</v>
      </c>
      <c r="AU304" s="298" t="s">
        <v>83</v>
      </c>
      <c r="AV304" s="15" t="s">
        <v>185</v>
      </c>
      <c r="AW304" s="15" t="s">
        <v>31</v>
      </c>
      <c r="AX304" s="15" t="s">
        <v>74</v>
      </c>
      <c r="AY304" s="298" t="s">
        <v>160</v>
      </c>
    </row>
    <row r="305" s="16" customFormat="1">
      <c r="A305" s="16"/>
      <c r="B305" s="299"/>
      <c r="C305" s="300"/>
      <c r="D305" s="258" t="s">
        <v>169</v>
      </c>
      <c r="E305" s="301" t="s">
        <v>1</v>
      </c>
      <c r="F305" s="302" t="s">
        <v>189</v>
      </c>
      <c r="G305" s="300"/>
      <c r="H305" s="303">
        <v>29.809999999999999</v>
      </c>
      <c r="I305" s="304"/>
      <c r="J305" s="300"/>
      <c r="K305" s="300"/>
      <c r="L305" s="305"/>
      <c r="M305" s="306"/>
      <c r="N305" s="307"/>
      <c r="O305" s="307"/>
      <c r="P305" s="307"/>
      <c r="Q305" s="307"/>
      <c r="R305" s="307"/>
      <c r="S305" s="307"/>
      <c r="T305" s="308"/>
      <c r="U305" s="16"/>
      <c r="V305" s="16"/>
      <c r="W305" s="16"/>
      <c r="X305" s="16"/>
      <c r="Y305" s="16"/>
      <c r="Z305" s="16"/>
      <c r="AA305" s="16"/>
      <c r="AB305" s="16"/>
      <c r="AC305" s="16"/>
      <c r="AD305" s="16"/>
      <c r="AE305" s="16"/>
      <c r="AT305" s="309" t="s">
        <v>169</v>
      </c>
      <c r="AU305" s="309" t="s">
        <v>83</v>
      </c>
      <c r="AV305" s="16" t="s">
        <v>167</v>
      </c>
      <c r="AW305" s="16" t="s">
        <v>31</v>
      </c>
      <c r="AX305" s="16" t="s">
        <v>8</v>
      </c>
      <c r="AY305" s="309" t="s">
        <v>160</v>
      </c>
    </row>
    <row r="306" s="2" customFormat="1" ht="24.15" customHeight="1">
      <c r="A306" s="39"/>
      <c r="B306" s="40"/>
      <c r="C306" s="243" t="s">
        <v>755</v>
      </c>
      <c r="D306" s="243" t="s">
        <v>163</v>
      </c>
      <c r="E306" s="244" t="s">
        <v>756</v>
      </c>
      <c r="F306" s="245" t="s">
        <v>757</v>
      </c>
      <c r="G306" s="246" t="s">
        <v>166</v>
      </c>
      <c r="H306" s="247">
        <v>29.809999999999999</v>
      </c>
      <c r="I306" s="248"/>
      <c r="J306" s="247">
        <f>ROUND(I306*H306,0)</f>
        <v>0</v>
      </c>
      <c r="K306" s="249"/>
      <c r="L306" s="45"/>
      <c r="M306" s="250" t="s">
        <v>1</v>
      </c>
      <c r="N306" s="251" t="s">
        <v>39</v>
      </c>
      <c r="O306" s="92"/>
      <c r="P306" s="252">
        <f>O306*H306</f>
        <v>0</v>
      </c>
      <c r="Q306" s="252">
        <v>0.023099999999999999</v>
      </c>
      <c r="R306" s="252">
        <f>Q306*H306</f>
        <v>0.68861099999999997</v>
      </c>
      <c r="S306" s="252">
        <v>0</v>
      </c>
      <c r="T306" s="253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54" t="s">
        <v>167</v>
      </c>
      <c r="AT306" s="254" t="s">
        <v>163</v>
      </c>
      <c r="AU306" s="254" t="s">
        <v>83</v>
      </c>
      <c r="AY306" s="18" t="s">
        <v>160</v>
      </c>
      <c r="BE306" s="255">
        <f>IF(N306="základní",J306,0)</f>
        <v>0</v>
      </c>
      <c r="BF306" s="255">
        <f>IF(N306="snížená",J306,0)</f>
        <v>0</v>
      </c>
      <c r="BG306" s="255">
        <f>IF(N306="zákl. přenesená",J306,0)</f>
        <v>0</v>
      </c>
      <c r="BH306" s="255">
        <f>IF(N306="sníž. přenesená",J306,0)</f>
        <v>0</v>
      </c>
      <c r="BI306" s="255">
        <f>IF(N306="nulová",J306,0)</f>
        <v>0</v>
      </c>
      <c r="BJ306" s="18" t="s">
        <v>8</v>
      </c>
      <c r="BK306" s="255">
        <f>ROUND(I306*H306,0)</f>
        <v>0</v>
      </c>
      <c r="BL306" s="18" t="s">
        <v>167</v>
      </c>
      <c r="BM306" s="254" t="s">
        <v>758</v>
      </c>
    </row>
    <row r="307" s="14" customFormat="1">
      <c r="A307" s="14"/>
      <c r="B307" s="267"/>
      <c r="C307" s="268"/>
      <c r="D307" s="258" t="s">
        <v>169</v>
      </c>
      <c r="E307" s="269" t="s">
        <v>1</v>
      </c>
      <c r="F307" s="270" t="s">
        <v>745</v>
      </c>
      <c r="G307" s="268"/>
      <c r="H307" s="271">
        <v>22.309999999999999</v>
      </c>
      <c r="I307" s="272"/>
      <c r="J307" s="268"/>
      <c r="K307" s="268"/>
      <c r="L307" s="273"/>
      <c r="M307" s="274"/>
      <c r="N307" s="275"/>
      <c r="O307" s="275"/>
      <c r="P307" s="275"/>
      <c r="Q307" s="275"/>
      <c r="R307" s="275"/>
      <c r="S307" s="275"/>
      <c r="T307" s="276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77" t="s">
        <v>169</v>
      </c>
      <c r="AU307" s="277" t="s">
        <v>83</v>
      </c>
      <c r="AV307" s="14" t="s">
        <v>83</v>
      </c>
      <c r="AW307" s="14" t="s">
        <v>31</v>
      </c>
      <c r="AX307" s="14" t="s">
        <v>74</v>
      </c>
      <c r="AY307" s="277" t="s">
        <v>160</v>
      </c>
    </row>
    <row r="308" s="14" customFormat="1">
      <c r="A308" s="14"/>
      <c r="B308" s="267"/>
      <c r="C308" s="268"/>
      <c r="D308" s="258" t="s">
        <v>169</v>
      </c>
      <c r="E308" s="269" t="s">
        <v>1</v>
      </c>
      <c r="F308" s="270" t="s">
        <v>746</v>
      </c>
      <c r="G308" s="268"/>
      <c r="H308" s="271">
        <v>7.5</v>
      </c>
      <c r="I308" s="272"/>
      <c r="J308" s="268"/>
      <c r="K308" s="268"/>
      <c r="L308" s="273"/>
      <c r="M308" s="274"/>
      <c r="N308" s="275"/>
      <c r="O308" s="275"/>
      <c r="P308" s="275"/>
      <c r="Q308" s="275"/>
      <c r="R308" s="275"/>
      <c r="S308" s="275"/>
      <c r="T308" s="276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77" t="s">
        <v>169</v>
      </c>
      <c r="AU308" s="277" t="s">
        <v>83</v>
      </c>
      <c r="AV308" s="14" t="s">
        <v>83</v>
      </c>
      <c r="AW308" s="14" t="s">
        <v>31</v>
      </c>
      <c r="AX308" s="14" t="s">
        <v>74</v>
      </c>
      <c r="AY308" s="277" t="s">
        <v>160</v>
      </c>
    </row>
    <row r="309" s="15" customFormat="1">
      <c r="A309" s="15"/>
      <c r="B309" s="288"/>
      <c r="C309" s="289"/>
      <c r="D309" s="258" t="s">
        <v>169</v>
      </c>
      <c r="E309" s="290" t="s">
        <v>1</v>
      </c>
      <c r="F309" s="291" t="s">
        <v>184</v>
      </c>
      <c r="G309" s="289"/>
      <c r="H309" s="292">
        <v>29.809999999999999</v>
      </c>
      <c r="I309" s="293"/>
      <c r="J309" s="289"/>
      <c r="K309" s="289"/>
      <c r="L309" s="294"/>
      <c r="M309" s="295"/>
      <c r="N309" s="296"/>
      <c r="O309" s="296"/>
      <c r="P309" s="296"/>
      <c r="Q309" s="296"/>
      <c r="R309" s="296"/>
      <c r="S309" s="296"/>
      <c r="T309" s="297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98" t="s">
        <v>169</v>
      </c>
      <c r="AU309" s="298" t="s">
        <v>83</v>
      </c>
      <c r="AV309" s="15" t="s">
        <v>185</v>
      </c>
      <c r="AW309" s="15" t="s">
        <v>31</v>
      </c>
      <c r="AX309" s="15" t="s">
        <v>74</v>
      </c>
      <c r="AY309" s="298" t="s">
        <v>160</v>
      </c>
    </row>
    <row r="310" s="16" customFormat="1">
      <c r="A310" s="16"/>
      <c r="B310" s="299"/>
      <c r="C310" s="300"/>
      <c r="D310" s="258" t="s">
        <v>169</v>
      </c>
      <c r="E310" s="301" t="s">
        <v>1</v>
      </c>
      <c r="F310" s="302" t="s">
        <v>189</v>
      </c>
      <c r="G310" s="300"/>
      <c r="H310" s="303">
        <v>29.809999999999999</v>
      </c>
      <c r="I310" s="304"/>
      <c r="J310" s="300"/>
      <c r="K310" s="300"/>
      <c r="L310" s="305"/>
      <c r="M310" s="306"/>
      <c r="N310" s="307"/>
      <c r="O310" s="307"/>
      <c r="P310" s="307"/>
      <c r="Q310" s="307"/>
      <c r="R310" s="307"/>
      <c r="S310" s="307"/>
      <c r="T310" s="308"/>
      <c r="U310" s="16"/>
      <c r="V310" s="16"/>
      <c r="W310" s="16"/>
      <c r="X310" s="16"/>
      <c r="Y310" s="16"/>
      <c r="Z310" s="16"/>
      <c r="AA310" s="16"/>
      <c r="AB310" s="16"/>
      <c r="AC310" s="16"/>
      <c r="AD310" s="16"/>
      <c r="AE310" s="16"/>
      <c r="AT310" s="309" t="s">
        <v>169</v>
      </c>
      <c r="AU310" s="309" t="s">
        <v>83</v>
      </c>
      <c r="AV310" s="16" t="s">
        <v>167</v>
      </c>
      <c r="AW310" s="16" t="s">
        <v>31</v>
      </c>
      <c r="AX310" s="16" t="s">
        <v>8</v>
      </c>
      <c r="AY310" s="309" t="s">
        <v>160</v>
      </c>
    </row>
    <row r="311" s="2" customFormat="1" ht="24.15" customHeight="1">
      <c r="A311" s="39"/>
      <c r="B311" s="40"/>
      <c r="C311" s="243" t="s">
        <v>438</v>
      </c>
      <c r="D311" s="243" t="s">
        <v>163</v>
      </c>
      <c r="E311" s="244" t="s">
        <v>759</v>
      </c>
      <c r="F311" s="245" t="s">
        <v>760</v>
      </c>
      <c r="G311" s="246" t="s">
        <v>166</v>
      </c>
      <c r="H311" s="247">
        <v>26.23</v>
      </c>
      <c r="I311" s="248"/>
      <c r="J311" s="247">
        <f>ROUND(I311*H311,0)</f>
        <v>0</v>
      </c>
      <c r="K311" s="249"/>
      <c r="L311" s="45"/>
      <c r="M311" s="250" t="s">
        <v>1</v>
      </c>
      <c r="N311" s="251" t="s">
        <v>39</v>
      </c>
      <c r="O311" s="92"/>
      <c r="P311" s="252">
        <f>O311*H311</f>
        <v>0</v>
      </c>
      <c r="Q311" s="252">
        <v>0.025000000000000001</v>
      </c>
      <c r="R311" s="252">
        <f>Q311*H311</f>
        <v>0.65575000000000006</v>
      </c>
      <c r="S311" s="252">
        <v>0</v>
      </c>
      <c r="T311" s="253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54" t="s">
        <v>167</v>
      </c>
      <c r="AT311" s="254" t="s">
        <v>163</v>
      </c>
      <c r="AU311" s="254" t="s">
        <v>83</v>
      </c>
      <c r="AY311" s="18" t="s">
        <v>160</v>
      </c>
      <c r="BE311" s="255">
        <f>IF(N311="základní",J311,0)</f>
        <v>0</v>
      </c>
      <c r="BF311" s="255">
        <f>IF(N311="snížená",J311,0)</f>
        <v>0</v>
      </c>
      <c r="BG311" s="255">
        <f>IF(N311="zákl. přenesená",J311,0)</f>
        <v>0</v>
      </c>
      <c r="BH311" s="255">
        <f>IF(N311="sníž. přenesená",J311,0)</f>
        <v>0</v>
      </c>
      <c r="BI311" s="255">
        <f>IF(N311="nulová",J311,0)</f>
        <v>0</v>
      </c>
      <c r="BJ311" s="18" t="s">
        <v>8</v>
      </c>
      <c r="BK311" s="255">
        <f>ROUND(I311*H311,0)</f>
        <v>0</v>
      </c>
      <c r="BL311" s="18" t="s">
        <v>167</v>
      </c>
      <c r="BM311" s="254" t="s">
        <v>761</v>
      </c>
    </row>
    <row r="312" s="14" customFormat="1">
      <c r="A312" s="14"/>
      <c r="B312" s="267"/>
      <c r="C312" s="268"/>
      <c r="D312" s="258" t="s">
        <v>169</v>
      </c>
      <c r="E312" s="269" t="s">
        <v>1</v>
      </c>
      <c r="F312" s="270" t="s">
        <v>762</v>
      </c>
      <c r="G312" s="268"/>
      <c r="H312" s="271">
        <v>11.23</v>
      </c>
      <c r="I312" s="272"/>
      <c r="J312" s="268"/>
      <c r="K312" s="268"/>
      <c r="L312" s="273"/>
      <c r="M312" s="274"/>
      <c r="N312" s="275"/>
      <c r="O312" s="275"/>
      <c r="P312" s="275"/>
      <c r="Q312" s="275"/>
      <c r="R312" s="275"/>
      <c r="S312" s="275"/>
      <c r="T312" s="276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77" t="s">
        <v>169</v>
      </c>
      <c r="AU312" s="277" t="s">
        <v>83</v>
      </c>
      <c r="AV312" s="14" t="s">
        <v>83</v>
      </c>
      <c r="AW312" s="14" t="s">
        <v>31</v>
      </c>
      <c r="AX312" s="14" t="s">
        <v>74</v>
      </c>
      <c r="AY312" s="277" t="s">
        <v>160</v>
      </c>
    </row>
    <row r="313" s="14" customFormat="1">
      <c r="A313" s="14"/>
      <c r="B313" s="267"/>
      <c r="C313" s="268"/>
      <c r="D313" s="258" t="s">
        <v>169</v>
      </c>
      <c r="E313" s="269" t="s">
        <v>1</v>
      </c>
      <c r="F313" s="270" t="s">
        <v>763</v>
      </c>
      <c r="G313" s="268"/>
      <c r="H313" s="271">
        <v>15</v>
      </c>
      <c r="I313" s="272"/>
      <c r="J313" s="268"/>
      <c r="K313" s="268"/>
      <c r="L313" s="273"/>
      <c r="M313" s="274"/>
      <c r="N313" s="275"/>
      <c r="O313" s="275"/>
      <c r="P313" s="275"/>
      <c r="Q313" s="275"/>
      <c r="R313" s="275"/>
      <c r="S313" s="275"/>
      <c r="T313" s="276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77" t="s">
        <v>169</v>
      </c>
      <c r="AU313" s="277" t="s">
        <v>83</v>
      </c>
      <c r="AV313" s="14" t="s">
        <v>83</v>
      </c>
      <c r="AW313" s="14" t="s">
        <v>31</v>
      </c>
      <c r="AX313" s="14" t="s">
        <v>74</v>
      </c>
      <c r="AY313" s="277" t="s">
        <v>160</v>
      </c>
    </row>
    <row r="314" s="16" customFormat="1">
      <c r="A314" s="16"/>
      <c r="B314" s="299"/>
      <c r="C314" s="300"/>
      <c r="D314" s="258" t="s">
        <v>169</v>
      </c>
      <c r="E314" s="301" t="s">
        <v>1</v>
      </c>
      <c r="F314" s="302" t="s">
        <v>189</v>
      </c>
      <c r="G314" s="300"/>
      <c r="H314" s="303">
        <v>26.23</v>
      </c>
      <c r="I314" s="304"/>
      <c r="J314" s="300"/>
      <c r="K314" s="300"/>
      <c r="L314" s="305"/>
      <c r="M314" s="306"/>
      <c r="N314" s="307"/>
      <c r="O314" s="307"/>
      <c r="P314" s="307"/>
      <c r="Q314" s="307"/>
      <c r="R314" s="307"/>
      <c r="S314" s="307"/>
      <c r="T314" s="308"/>
      <c r="U314" s="16"/>
      <c r="V314" s="16"/>
      <c r="W314" s="16"/>
      <c r="X314" s="16"/>
      <c r="Y314" s="16"/>
      <c r="Z314" s="16"/>
      <c r="AA314" s="16"/>
      <c r="AB314" s="16"/>
      <c r="AC314" s="16"/>
      <c r="AD314" s="16"/>
      <c r="AE314" s="16"/>
      <c r="AT314" s="309" t="s">
        <v>169</v>
      </c>
      <c r="AU314" s="309" t="s">
        <v>83</v>
      </c>
      <c r="AV314" s="16" t="s">
        <v>167</v>
      </c>
      <c r="AW314" s="16" t="s">
        <v>31</v>
      </c>
      <c r="AX314" s="16" t="s">
        <v>8</v>
      </c>
      <c r="AY314" s="309" t="s">
        <v>160</v>
      </c>
    </row>
    <row r="315" s="2" customFormat="1" ht="24.15" customHeight="1">
      <c r="A315" s="39"/>
      <c r="B315" s="40"/>
      <c r="C315" s="243" t="s">
        <v>764</v>
      </c>
      <c r="D315" s="243" t="s">
        <v>163</v>
      </c>
      <c r="E315" s="244" t="s">
        <v>765</v>
      </c>
      <c r="F315" s="245" t="s">
        <v>766</v>
      </c>
      <c r="G315" s="246" t="s">
        <v>166</v>
      </c>
      <c r="H315" s="247">
        <v>29.809999999999999</v>
      </c>
      <c r="I315" s="248"/>
      <c r="J315" s="247">
        <f>ROUND(I315*H315,0)</f>
        <v>0</v>
      </c>
      <c r="K315" s="249"/>
      <c r="L315" s="45"/>
      <c r="M315" s="250" t="s">
        <v>1</v>
      </c>
      <c r="N315" s="251" t="s">
        <v>39</v>
      </c>
      <c r="O315" s="92"/>
      <c r="P315" s="252">
        <f>O315*H315</f>
        <v>0</v>
      </c>
      <c r="Q315" s="252">
        <v>0.0028500000000000001</v>
      </c>
      <c r="R315" s="252">
        <f>Q315*H315</f>
        <v>0.084958500000000006</v>
      </c>
      <c r="S315" s="252">
        <v>0</v>
      </c>
      <c r="T315" s="253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54" t="s">
        <v>167</v>
      </c>
      <c r="AT315" s="254" t="s">
        <v>163</v>
      </c>
      <c r="AU315" s="254" t="s">
        <v>83</v>
      </c>
      <c r="AY315" s="18" t="s">
        <v>160</v>
      </c>
      <c r="BE315" s="255">
        <f>IF(N315="základní",J315,0)</f>
        <v>0</v>
      </c>
      <c r="BF315" s="255">
        <f>IF(N315="snížená",J315,0)</f>
        <v>0</v>
      </c>
      <c r="BG315" s="255">
        <f>IF(N315="zákl. přenesená",J315,0)</f>
        <v>0</v>
      </c>
      <c r="BH315" s="255">
        <f>IF(N315="sníž. přenesená",J315,0)</f>
        <v>0</v>
      </c>
      <c r="BI315" s="255">
        <f>IF(N315="nulová",J315,0)</f>
        <v>0</v>
      </c>
      <c r="BJ315" s="18" t="s">
        <v>8</v>
      </c>
      <c r="BK315" s="255">
        <f>ROUND(I315*H315,0)</f>
        <v>0</v>
      </c>
      <c r="BL315" s="18" t="s">
        <v>167</v>
      </c>
      <c r="BM315" s="254" t="s">
        <v>767</v>
      </c>
    </row>
    <row r="316" s="14" customFormat="1">
      <c r="A316" s="14"/>
      <c r="B316" s="267"/>
      <c r="C316" s="268"/>
      <c r="D316" s="258" t="s">
        <v>169</v>
      </c>
      <c r="E316" s="269" t="s">
        <v>1</v>
      </c>
      <c r="F316" s="270" t="s">
        <v>745</v>
      </c>
      <c r="G316" s="268"/>
      <c r="H316" s="271">
        <v>22.309999999999999</v>
      </c>
      <c r="I316" s="272"/>
      <c r="J316" s="268"/>
      <c r="K316" s="268"/>
      <c r="L316" s="273"/>
      <c r="M316" s="274"/>
      <c r="N316" s="275"/>
      <c r="O316" s="275"/>
      <c r="P316" s="275"/>
      <c r="Q316" s="275"/>
      <c r="R316" s="275"/>
      <c r="S316" s="275"/>
      <c r="T316" s="276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77" t="s">
        <v>169</v>
      </c>
      <c r="AU316" s="277" t="s">
        <v>83</v>
      </c>
      <c r="AV316" s="14" t="s">
        <v>83</v>
      </c>
      <c r="AW316" s="14" t="s">
        <v>31</v>
      </c>
      <c r="AX316" s="14" t="s">
        <v>74</v>
      </c>
      <c r="AY316" s="277" t="s">
        <v>160</v>
      </c>
    </row>
    <row r="317" s="14" customFormat="1">
      <c r="A317" s="14"/>
      <c r="B317" s="267"/>
      <c r="C317" s="268"/>
      <c r="D317" s="258" t="s">
        <v>169</v>
      </c>
      <c r="E317" s="269" t="s">
        <v>1</v>
      </c>
      <c r="F317" s="270" t="s">
        <v>746</v>
      </c>
      <c r="G317" s="268"/>
      <c r="H317" s="271">
        <v>7.5</v>
      </c>
      <c r="I317" s="272"/>
      <c r="J317" s="268"/>
      <c r="K317" s="268"/>
      <c r="L317" s="273"/>
      <c r="M317" s="274"/>
      <c r="N317" s="275"/>
      <c r="O317" s="275"/>
      <c r="P317" s="275"/>
      <c r="Q317" s="275"/>
      <c r="R317" s="275"/>
      <c r="S317" s="275"/>
      <c r="T317" s="276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77" t="s">
        <v>169</v>
      </c>
      <c r="AU317" s="277" t="s">
        <v>83</v>
      </c>
      <c r="AV317" s="14" t="s">
        <v>83</v>
      </c>
      <c r="AW317" s="14" t="s">
        <v>31</v>
      </c>
      <c r="AX317" s="14" t="s">
        <v>74</v>
      </c>
      <c r="AY317" s="277" t="s">
        <v>160</v>
      </c>
    </row>
    <row r="318" s="15" customFormat="1">
      <c r="A318" s="15"/>
      <c r="B318" s="288"/>
      <c r="C318" s="289"/>
      <c r="D318" s="258" t="s">
        <v>169</v>
      </c>
      <c r="E318" s="290" t="s">
        <v>1</v>
      </c>
      <c r="F318" s="291" t="s">
        <v>184</v>
      </c>
      <c r="G318" s="289"/>
      <c r="H318" s="292">
        <v>29.809999999999999</v>
      </c>
      <c r="I318" s="293"/>
      <c r="J318" s="289"/>
      <c r="K318" s="289"/>
      <c r="L318" s="294"/>
      <c r="M318" s="295"/>
      <c r="N318" s="296"/>
      <c r="O318" s="296"/>
      <c r="P318" s="296"/>
      <c r="Q318" s="296"/>
      <c r="R318" s="296"/>
      <c r="S318" s="296"/>
      <c r="T318" s="297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98" t="s">
        <v>169</v>
      </c>
      <c r="AU318" s="298" t="s">
        <v>83</v>
      </c>
      <c r="AV318" s="15" t="s">
        <v>185</v>
      </c>
      <c r="AW318" s="15" t="s">
        <v>31</v>
      </c>
      <c r="AX318" s="15" t="s">
        <v>74</v>
      </c>
      <c r="AY318" s="298" t="s">
        <v>160</v>
      </c>
    </row>
    <row r="319" s="16" customFormat="1">
      <c r="A319" s="16"/>
      <c r="B319" s="299"/>
      <c r="C319" s="300"/>
      <c r="D319" s="258" t="s">
        <v>169</v>
      </c>
      <c r="E319" s="301" t="s">
        <v>1</v>
      </c>
      <c r="F319" s="302" t="s">
        <v>189</v>
      </c>
      <c r="G319" s="300"/>
      <c r="H319" s="303">
        <v>29.809999999999999</v>
      </c>
      <c r="I319" s="304"/>
      <c r="J319" s="300"/>
      <c r="K319" s="300"/>
      <c r="L319" s="305"/>
      <c r="M319" s="306"/>
      <c r="N319" s="307"/>
      <c r="O319" s="307"/>
      <c r="P319" s="307"/>
      <c r="Q319" s="307"/>
      <c r="R319" s="307"/>
      <c r="S319" s="307"/>
      <c r="T319" s="308"/>
      <c r="U319" s="16"/>
      <c r="V319" s="16"/>
      <c r="W319" s="16"/>
      <c r="X319" s="16"/>
      <c r="Y319" s="16"/>
      <c r="Z319" s="16"/>
      <c r="AA319" s="16"/>
      <c r="AB319" s="16"/>
      <c r="AC319" s="16"/>
      <c r="AD319" s="16"/>
      <c r="AE319" s="16"/>
      <c r="AT319" s="309" t="s">
        <v>169</v>
      </c>
      <c r="AU319" s="309" t="s">
        <v>83</v>
      </c>
      <c r="AV319" s="16" t="s">
        <v>167</v>
      </c>
      <c r="AW319" s="16" t="s">
        <v>31</v>
      </c>
      <c r="AX319" s="16" t="s">
        <v>8</v>
      </c>
      <c r="AY319" s="309" t="s">
        <v>160</v>
      </c>
    </row>
    <row r="320" s="2" customFormat="1" ht="33" customHeight="1">
      <c r="A320" s="39"/>
      <c r="B320" s="40"/>
      <c r="C320" s="243" t="s">
        <v>440</v>
      </c>
      <c r="D320" s="243" t="s">
        <v>163</v>
      </c>
      <c r="E320" s="244" t="s">
        <v>768</v>
      </c>
      <c r="F320" s="245" t="s">
        <v>769</v>
      </c>
      <c r="G320" s="246" t="s">
        <v>237</v>
      </c>
      <c r="H320" s="247">
        <v>56.259999999999998</v>
      </c>
      <c r="I320" s="248"/>
      <c r="J320" s="247">
        <f>ROUND(I320*H320,0)</f>
        <v>0</v>
      </c>
      <c r="K320" s="249"/>
      <c r="L320" s="45"/>
      <c r="M320" s="250" t="s">
        <v>1</v>
      </c>
      <c r="N320" s="251" t="s">
        <v>39</v>
      </c>
      <c r="O320" s="92"/>
      <c r="P320" s="252">
        <f>O320*H320</f>
        <v>0</v>
      </c>
      <c r="Q320" s="252">
        <v>2.5018699999999998</v>
      </c>
      <c r="R320" s="252">
        <f>Q320*H320</f>
        <v>140.75520619999998</v>
      </c>
      <c r="S320" s="252">
        <v>0</v>
      </c>
      <c r="T320" s="253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54" t="s">
        <v>167</v>
      </c>
      <c r="AT320" s="254" t="s">
        <v>163</v>
      </c>
      <c r="AU320" s="254" t="s">
        <v>83</v>
      </c>
      <c r="AY320" s="18" t="s">
        <v>160</v>
      </c>
      <c r="BE320" s="255">
        <f>IF(N320="základní",J320,0)</f>
        <v>0</v>
      </c>
      <c r="BF320" s="255">
        <f>IF(N320="snížená",J320,0)</f>
        <v>0</v>
      </c>
      <c r="BG320" s="255">
        <f>IF(N320="zákl. přenesená",J320,0)</f>
        <v>0</v>
      </c>
      <c r="BH320" s="255">
        <f>IF(N320="sníž. přenesená",J320,0)</f>
        <v>0</v>
      </c>
      <c r="BI320" s="255">
        <f>IF(N320="nulová",J320,0)</f>
        <v>0</v>
      </c>
      <c r="BJ320" s="18" t="s">
        <v>8</v>
      </c>
      <c r="BK320" s="255">
        <f>ROUND(I320*H320,0)</f>
        <v>0</v>
      </c>
      <c r="BL320" s="18" t="s">
        <v>167</v>
      </c>
      <c r="BM320" s="254" t="s">
        <v>770</v>
      </c>
    </row>
    <row r="321" s="14" customFormat="1">
      <c r="A321" s="14"/>
      <c r="B321" s="267"/>
      <c r="C321" s="268"/>
      <c r="D321" s="258" t="s">
        <v>169</v>
      </c>
      <c r="E321" s="269" t="s">
        <v>1</v>
      </c>
      <c r="F321" s="270" t="s">
        <v>771</v>
      </c>
      <c r="G321" s="268"/>
      <c r="H321" s="271">
        <v>43.509999999999998</v>
      </c>
      <c r="I321" s="272"/>
      <c r="J321" s="268"/>
      <c r="K321" s="268"/>
      <c r="L321" s="273"/>
      <c r="M321" s="274"/>
      <c r="N321" s="275"/>
      <c r="O321" s="275"/>
      <c r="P321" s="275"/>
      <c r="Q321" s="275"/>
      <c r="R321" s="275"/>
      <c r="S321" s="275"/>
      <c r="T321" s="276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77" t="s">
        <v>169</v>
      </c>
      <c r="AU321" s="277" t="s">
        <v>83</v>
      </c>
      <c r="AV321" s="14" t="s">
        <v>83</v>
      </c>
      <c r="AW321" s="14" t="s">
        <v>31</v>
      </c>
      <c r="AX321" s="14" t="s">
        <v>74</v>
      </c>
      <c r="AY321" s="277" t="s">
        <v>160</v>
      </c>
    </row>
    <row r="322" s="14" customFormat="1">
      <c r="A322" s="14"/>
      <c r="B322" s="267"/>
      <c r="C322" s="268"/>
      <c r="D322" s="258" t="s">
        <v>169</v>
      </c>
      <c r="E322" s="269" t="s">
        <v>1</v>
      </c>
      <c r="F322" s="270" t="s">
        <v>772</v>
      </c>
      <c r="G322" s="268"/>
      <c r="H322" s="271">
        <v>6.7699999999999996</v>
      </c>
      <c r="I322" s="272"/>
      <c r="J322" s="268"/>
      <c r="K322" s="268"/>
      <c r="L322" s="273"/>
      <c r="M322" s="274"/>
      <c r="N322" s="275"/>
      <c r="O322" s="275"/>
      <c r="P322" s="275"/>
      <c r="Q322" s="275"/>
      <c r="R322" s="275"/>
      <c r="S322" s="275"/>
      <c r="T322" s="276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77" t="s">
        <v>169</v>
      </c>
      <c r="AU322" s="277" t="s">
        <v>83</v>
      </c>
      <c r="AV322" s="14" t="s">
        <v>83</v>
      </c>
      <c r="AW322" s="14" t="s">
        <v>31</v>
      </c>
      <c r="AX322" s="14" t="s">
        <v>74</v>
      </c>
      <c r="AY322" s="277" t="s">
        <v>160</v>
      </c>
    </row>
    <row r="323" s="14" customFormat="1">
      <c r="A323" s="14"/>
      <c r="B323" s="267"/>
      <c r="C323" s="268"/>
      <c r="D323" s="258" t="s">
        <v>169</v>
      </c>
      <c r="E323" s="269" t="s">
        <v>1</v>
      </c>
      <c r="F323" s="270" t="s">
        <v>773</v>
      </c>
      <c r="G323" s="268"/>
      <c r="H323" s="271">
        <v>5.9800000000000004</v>
      </c>
      <c r="I323" s="272"/>
      <c r="J323" s="268"/>
      <c r="K323" s="268"/>
      <c r="L323" s="273"/>
      <c r="M323" s="274"/>
      <c r="N323" s="275"/>
      <c r="O323" s="275"/>
      <c r="P323" s="275"/>
      <c r="Q323" s="275"/>
      <c r="R323" s="275"/>
      <c r="S323" s="275"/>
      <c r="T323" s="276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77" t="s">
        <v>169</v>
      </c>
      <c r="AU323" s="277" t="s">
        <v>83</v>
      </c>
      <c r="AV323" s="14" t="s">
        <v>83</v>
      </c>
      <c r="AW323" s="14" t="s">
        <v>31</v>
      </c>
      <c r="AX323" s="14" t="s">
        <v>74</v>
      </c>
      <c r="AY323" s="277" t="s">
        <v>160</v>
      </c>
    </row>
    <row r="324" s="16" customFormat="1">
      <c r="A324" s="16"/>
      <c r="B324" s="299"/>
      <c r="C324" s="300"/>
      <c r="D324" s="258" t="s">
        <v>169</v>
      </c>
      <c r="E324" s="301" t="s">
        <v>1</v>
      </c>
      <c r="F324" s="302" t="s">
        <v>189</v>
      </c>
      <c r="G324" s="300"/>
      <c r="H324" s="303">
        <v>56.259999999999998</v>
      </c>
      <c r="I324" s="304"/>
      <c r="J324" s="300"/>
      <c r="K324" s="300"/>
      <c r="L324" s="305"/>
      <c r="M324" s="306"/>
      <c r="N324" s="307"/>
      <c r="O324" s="307"/>
      <c r="P324" s="307"/>
      <c r="Q324" s="307"/>
      <c r="R324" s="307"/>
      <c r="S324" s="307"/>
      <c r="T324" s="308"/>
      <c r="U324" s="16"/>
      <c r="V324" s="16"/>
      <c r="W324" s="16"/>
      <c r="X324" s="16"/>
      <c r="Y324" s="16"/>
      <c r="Z324" s="16"/>
      <c r="AA324" s="16"/>
      <c r="AB324" s="16"/>
      <c r="AC324" s="16"/>
      <c r="AD324" s="16"/>
      <c r="AE324" s="16"/>
      <c r="AT324" s="309" t="s">
        <v>169</v>
      </c>
      <c r="AU324" s="309" t="s">
        <v>83</v>
      </c>
      <c r="AV324" s="16" t="s">
        <v>167</v>
      </c>
      <c r="AW324" s="16" t="s">
        <v>31</v>
      </c>
      <c r="AX324" s="16" t="s">
        <v>8</v>
      </c>
      <c r="AY324" s="309" t="s">
        <v>160</v>
      </c>
    </row>
    <row r="325" s="2" customFormat="1" ht="33" customHeight="1">
      <c r="A325" s="39"/>
      <c r="B325" s="40"/>
      <c r="C325" s="243" t="s">
        <v>774</v>
      </c>
      <c r="D325" s="243" t="s">
        <v>163</v>
      </c>
      <c r="E325" s="244" t="s">
        <v>768</v>
      </c>
      <c r="F325" s="245" t="s">
        <v>769</v>
      </c>
      <c r="G325" s="246" t="s">
        <v>237</v>
      </c>
      <c r="H325" s="247">
        <v>7.7599999999999998</v>
      </c>
      <c r="I325" s="248"/>
      <c r="J325" s="247">
        <f>ROUND(I325*H325,0)</f>
        <v>0</v>
      </c>
      <c r="K325" s="249"/>
      <c r="L325" s="45"/>
      <c r="M325" s="250" t="s">
        <v>1</v>
      </c>
      <c r="N325" s="251" t="s">
        <v>39</v>
      </c>
      <c r="O325" s="92"/>
      <c r="P325" s="252">
        <f>O325*H325</f>
        <v>0</v>
      </c>
      <c r="Q325" s="252">
        <v>2.5018699999999998</v>
      </c>
      <c r="R325" s="252">
        <f>Q325*H325</f>
        <v>19.4145112</v>
      </c>
      <c r="S325" s="252">
        <v>0</v>
      </c>
      <c r="T325" s="253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54" t="s">
        <v>167</v>
      </c>
      <c r="AT325" s="254" t="s">
        <v>163</v>
      </c>
      <c r="AU325" s="254" t="s">
        <v>83</v>
      </c>
      <c r="AY325" s="18" t="s">
        <v>160</v>
      </c>
      <c r="BE325" s="255">
        <f>IF(N325="základní",J325,0)</f>
        <v>0</v>
      </c>
      <c r="BF325" s="255">
        <f>IF(N325="snížená",J325,0)</f>
        <v>0</v>
      </c>
      <c r="BG325" s="255">
        <f>IF(N325="zákl. přenesená",J325,0)</f>
        <v>0</v>
      </c>
      <c r="BH325" s="255">
        <f>IF(N325="sníž. přenesená",J325,0)</f>
        <v>0</v>
      </c>
      <c r="BI325" s="255">
        <f>IF(N325="nulová",J325,0)</f>
        <v>0</v>
      </c>
      <c r="BJ325" s="18" t="s">
        <v>8</v>
      </c>
      <c r="BK325" s="255">
        <f>ROUND(I325*H325,0)</f>
        <v>0</v>
      </c>
      <c r="BL325" s="18" t="s">
        <v>167</v>
      </c>
      <c r="BM325" s="254" t="s">
        <v>775</v>
      </c>
    </row>
    <row r="326" s="14" customFormat="1">
      <c r="A326" s="14"/>
      <c r="B326" s="267"/>
      <c r="C326" s="268"/>
      <c r="D326" s="258" t="s">
        <v>169</v>
      </c>
      <c r="E326" s="269" t="s">
        <v>1</v>
      </c>
      <c r="F326" s="270" t="s">
        <v>776</v>
      </c>
      <c r="G326" s="268"/>
      <c r="H326" s="271">
        <v>6.2599999999999998</v>
      </c>
      <c r="I326" s="272"/>
      <c r="J326" s="268"/>
      <c r="K326" s="268"/>
      <c r="L326" s="273"/>
      <c r="M326" s="274"/>
      <c r="N326" s="275"/>
      <c r="O326" s="275"/>
      <c r="P326" s="275"/>
      <c r="Q326" s="275"/>
      <c r="R326" s="275"/>
      <c r="S326" s="275"/>
      <c r="T326" s="276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77" t="s">
        <v>169</v>
      </c>
      <c r="AU326" s="277" t="s">
        <v>83</v>
      </c>
      <c r="AV326" s="14" t="s">
        <v>83</v>
      </c>
      <c r="AW326" s="14" t="s">
        <v>31</v>
      </c>
      <c r="AX326" s="14" t="s">
        <v>74</v>
      </c>
      <c r="AY326" s="277" t="s">
        <v>160</v>
      </c>
    </row>
    <row r="327" s="14" customFormat="1">
      <c r="A327" s="14"/>
      <c r="B327" s="267"/>
      <c r="C327" s="268"/>
      <c r="D327" s="258" t="s">
        <v>169</v>
      </c>
      <c r="E327" s="269" t="s">
        <v>1</v>
      </c>
      <c r="F327" s="270" t="s">
        <v>777</v>
      </c>
      <c r="G327" s="268"/>
      <c r="H327" s="271">
        <v>0.20000000000000001</v>
      </c>
      <c r="I327" s="272"/>
      <c r="J327" s="268"/>
      <c r="K327" s="268"/>
      <c r="L327" s="273"/>
      <c r="M327" s="274"/>
      <c r="N327" s="275"/>
      <c r="O327" s="275"/>
      <c r="P327" s="275"/>
      <c r="Q327" s="275"/>
      <c r="R327" s="275"/>
      <c r="S327" s="275"/>
      <c r="T327" s="276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77" t="s">
        <v>169</v>
      </c>
      <c r="AU327" s="277" t="s">
        <v>83</v>
      </c>
      <c r="AV327" s="14" t="s">
        <v>83</v>
      </c>
      <c r="AW327" s="14" t="s">
        <v>31</v>
      </c>
      <c r="AX327" s="14" t="s">
        <v>74</v>
      </c>
      <c r="AY327" s="277" t="s">
        <v>160</v>
      </c>
    </row>
    <row r="328" s="14" customFormat="1">
      <c r="A328" s="14"/>
      <c r="B328" s="267"/>
      <c r="C328" s="268"/>
      <c r="D328" s="258" t="s">
        <v>169</v>
      </c>
      <c r="E328" s="269" t="s">
        <v>1</v>
      </c>
      <c r="F328" s="270" t="s">
        <v>778</v>
      </c>
      <c r="G328" s="268"/>
      <c r="H328" s="271">
        <v>1.3</v>
      </c>
      <c r="I328" s="272"/>
      <c r="J328" s="268"/>
      <c r="K328" s="268"/>
      <c r="L328" s="273"/>
      <c r="M328" s="274"/>
      <c r="N328" s="275"/>
      <c r="O328" s="275"/>
      <c r="P328" s="275"/>
      <c r="Q328" s="275"/>
      <c r="R328" s="275"/>
      <c r="S328" s="275"/>
      <c r="T328" s="276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77" t="s">
        <v>169</v>
      </c>
      <c r="AU328" s="277" t="s">
        <v>83</v>
      </c>
      <c r="AV328" s="14" t="s">
        <v>83</v>
      </c>
      <c r="AW328" s="14" t="s">
        <v>31</v>
      </c>
      <c r="AX328" s="14" t="s">
        <v>74</v>
      </c>
      <c r="AY328" s="277" t="s">
        <v>160</v>
      </c>
    </row>
    <row r="329" s="16" customFormat="1">
      <c r="A329" s="16"/>
      <c r="B329" s="299"/>
      <c r="C329" s="300"/>
      <c r="D329" s="258" t="s">
        <v>169</v>
      </c>
      <c r="E329" s="301" t="s">
        <v>1</v>
      </c>
      <c r="F329" s="302" t="s">
        <v>189</v>
      </c>
      <c r="G329" s="300"/>
      <c r="H329" s="303">
        <v>7.7599999999999998</v>
      </c>
      <c r="I329" s="304"/>
      <c r="J329" s="300"/>
      <c r="K329" s="300"/>
      <c r="L329" s="305"/>
      <c r="M329" s="306"/>
      <c r="N329" s="307"/>
      <c r="O329" s="307"/>
      <c r="P329" s="307"/>
      <c r="Q329" s="307"/>
      <c r="R329" s="307"/>
      <c r="S329" s="307"/>
      <c r="T329" s="308"/>
      <c r="U329" s="16"/>
      <c r="V329" s="16"/>
      <c r="W329" s="16"/>
      <c r="X329" s="16"/>
      <c r="Y329" s="16"/>
      <c r="Z329" s="16"/>
      <c r="AA329" s="16"/>
      <c r="AB329" s="16"/>
      <c r="AC329" s="16"/>
      <c r="AD329" s="16"/>
      <c r="AE329" s="16"/>
      <c r="AT329" s="309" t="s">
        <v>169</v>
      </c>
      <c r="AU329" s="309" t="s">
        <v>83</v>
      </c>
      <c r="AV329" s="16" t="s">
        <v>167</v>
      </c>
      <c r="AW329" s="16" t="s">
        <v>31</v>
      </c>
      <c r="AX329" s="16" t="s">
        <v>8</v>
      </c>
      <c r="AY329" s="309" t="s">
        <v>160</v>
      </c>
    </row>
    <row r="330" s="2" customFormat="1" ht="24.15" customHeight="1">
      <c r="A330" s="39"/>
      <c r="B330" s="40"/>
      <c r="C330" s="243" t="s">
        <v>251</v>
      </c>
      <c r="D330" s="243" t="s">
        <v>163</v>
      </c>
      <c r="E330" s="244" t="s">
        <v>779</v>
      </c>
      <c r="F330" s="245" t="s">
        <v>780</v>
      </c>
      <c r="G330" s="246" t="s">
        <v>237</v>
      </c>
      <c r="H330" s="247">
        <v>56.259999999999998</v>
      </c>
      <c r="I330" s="248"/>
      <c r="J330" s="247">
        <f>ROUND(I330*H330,0)</f>
        <v>0</v>
      </c>
      <c r="K330" s="249"/>
      <c r="L330" s="45"/>
      <c r="M330" s="250" t="s">
        <v>1</v>
      </c>
      <c r="N330" s="251" t="s">
        <v>39</v>
      </c>
      <c r="O330" s="92"/>
      <c r="P330" s="252">
        <f>O330*H330</f>
        <v>0</v>
      </c>
      <c r="Q330" s="252">
        <v>0</v>
      </c>
      <c r="R330" s="252">
        <f>Q330*H330</f>
        <v>0</v>
      </c>
      <c r="S330" s="252">
        <v>0</v>
      </c>
      <c r="T330" s="253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54" t="s">
        <v>167</v>
      </c>
      <c r="AT330" s="254" t="s">
        <v>163</v>
      </c>
      <c r="AU330" s="254" t="s">
        <v>83</v>
      </c>
      <c r="AY330" s="18" t="s">
        <v>160</v>
      </c>
      <c r="BE330" s="255">
        <f>IF(N330="základní",J330,0)</f>
        <v>0</v>
      </c>
      <c r="BF330" s="255">
        <f>IF(N330="snížená",J330,0)</f>
        <v>0</v>
      </c>
      <c r="BG330" s="255">
        <f>IF(N330="zákl. přenesená",J330,0)</f>
        <v>0</v>
      </c>
      <c r="BH330" s="255">
        <f>IF(N330="sníž. přenesená",J330,0)</f>
        <v>0</v>
      </c>
      <c r="BI330" s="255">
        <f>IF(N330="nulová",J330,0)</f>
        <v>0</v>
      </c>
      <c r="BJ330" s="18" t="s">
        <v>8</v>
      </c>
      <c r="BK330" s="255">
        <f>ROUND(I330*H330,0)</f>
        <v>0</v>
      </c>
      <c r="BL330" s="18" t="s">
        <v>167</v>
      </c>
      <c r="BM330" s="254" t="s">
        <v>781</v>
      </c>
    </row>
    <row r="331" s="2" customFormat="1" ht="33" customHeight="1">
      <c r="A331" s="39"/>
      <c r="B331" s="40"/>
      <c r="C331" s="243" t="s">
        <v>302</v>
      </c>
      <c r="D331" s="243" t="s">
        <v>163</v>
      </c>
      <c r="E331" s="244" t="s">
        <v>782</v>
      </c>
      <c r="F331" s="245" t="s">
        <v>783</v>
      </c>
      <c r="G331" s="246" t="s">
        <v>237</v>
      </c>
      <c r="H331" s="247">
        <v>56.259999999999998</v>
      </c>
      <c r="I331" s="248"/>
      <c r="J331" s="247">
        <f>ROUND(I331*H331,0)</f>
        <v>0</v>
      </c>
      <c r="K331" s="249"/>
      <c r="L331" s="45"/>
      <c r="M331" s="250" t="s">
        <v>1</v>
      </c>
      <c r="N331" s="251" t="s">
        <v>39</v>
      </c>
      <c r="O331" s="92"/>
      <c r="P331" s="252">
        <f>O331*H331</f>
        <v>0</v>
      </c>
      <c r="Q331" s="252">
        <v>0</v>
      </c>
      <c r="R331" s="252">
        <f>Q331*H331</f>
        <v>0</v>
      </c>
      <c r="S331" s="252">
        <v>0</v>
      </c>
      <c r="T331" s="253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54" t="s">
        <v>167</v>
      </c>
      <c r="AT331" s="254" t="s">
        <v>163</v>
      </c>
      <c r="AU331" s="254" t="s">
        <v>83</v>
      </c>
      <c r="AY331" s="18" t="s">
        <v>160</v>
      </c>
      <c r="BE331" s="255">
        <f>IF(N331="základní",J331,0)</f>
        <v>0</v>
      </c>
      <c r="BF331" s="255">
        <f>IF(N331="snížená",J331,0)</f>
        <v>0</v>
      </c>
      <c r="BG331" s="255">
        <f>IF(N331="zákl. přenesená",J331,0)</f>
        <v>0</v>
      </c>
      <c r="BH331" s="255">
        <f>IF(N331="sníž. přenesená",J331,0)</f>
        <v>0</v>
      </c>
      <c r="BI331" s="255">
        <f>IF(N331="nulová",J331,0)</f>
        <v>0</v>
      </c>
      <c r="BJ331" s="18" t="s">
        <v>8</v>
      </c>
      <c r="BK331" s="255">
        <f>ROUND(I331*H331,0)</f>
        <v>0</v>
      </c>
      <c r="BL331" s="18" t="s">
        <v>167</v>
      </c>
      <c r="BM331" s="254" t="s">
        <v>784</v>
      </c>
    </row>
    <row r="332" s="2" customFormat="1" ht="16.5" customHeight="1">
      <c r="A332" s="39"/>
      <c r="B332" s="40"/>
      <c r="C332" s="243" t="s">
        <v>785</v>
      </c>
      <c r="D332" s="243" t="s">
        <v>163</v>
      </c>
      <c r="E332" s="244" t="s">
        <v>786</v>
      </c>
      <c r="F332" s="245" t="s">
        <v>787</v>
      </c>
      <c r="G332" s="246" t="s">
        <v>335</v>
      </c>
      <c r="H332" s="247">
        <v>0.089999999999999997</v>
      </c>
      <c r="I332" s="248"/>
      <c r="J332" s="247">
        <f>ROUND(I332*H332,0)</f>
        <v>0</v>
      </c>
      <c r="K332" s="249"/>
      <c r="L332" s="45"/>
      <c r="M332" s="250" t="s">
        <v>1</v>
      </c>
      <c r="N332" s="251" t="s">
        <v>39</v>
      </c>
      <c r="O332" s="92"/>
      <c r="P332" s="252">
        <f>O332*H332</f>
        <v>0</v>
      </c>
      <c r="Q332" s="252">
        <v>1.0416099999999999</v>
      </c>
      <c r="R332" s="252">
        <f>Q332*H332</f>
        <v>0.093744899999999992</v>
      </c>
      <c r="S332" s="252">
        <v>0</v>
      </c>
      <c r="T332" s="253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54" t="s">
        <v>167</v>
      </c>
      <c r="AT332" s="254" t="s">
        <v>163</v>
      </c>
      <c r="AU332" s="254" t="s">
        <v>83</v>
      </c>
      <c r="AY332" s="18" t="s">
        <v>160</v>
      </c>
      <c r="BE332" s="255">
        <f>IF(N332="základní",J332,0)</f>
        <v>0</v>
      </c>
      <c r="BF332" s="255">
        <f>IF(N332="snížená",J332,0)</f>
        <v>0</v>
      </c>
      <c r="BG332" s="255">
        <f>IF(N332="zákl. přenesená",J332,0)</f>
        <v>0</v>
      </c>
      <c r="BH332" s="255">
        <f>IF(N332="sníž. přenesená",J332,0)</f>
        <v>0</v>
      </c>
      <c r="BI332" s="255">
        <f>IF(N332="nulová",J332,0)</f>
        <v>0</v>
      </c>
      <c r="BJ332" s="18" t="s">
        <v>8</v>
      </c>
      <c r="BK332" s="255">
        <f>ROUND(I332*H332,0)</f>
        <v>0</v>
      </c>
      <c r="BL332" s="18" t="s">
        <v>167</v>
      </c>
      <c r="BM332" s="254" t="s">
        <v>788</v>
      </c>
    </row>
    <row r="333" s="14" customFormat="1">
      <c r="A333" s="14"/>
      <c r="B333" s="267"/>
      <c r="C333" s="268"/>
      <c r="D333" s="258" t="s">
        <v>169</v>
      </c>
      <c r="E333" s="269" t="s">
        <v>1</v>
      </c>
      <c r="F333" s="270" t="s">
        <v>789</v>
      </c>
      <c r="G333" s="268"/>
      <c r="H333" s="271">
        <v>0.01</v>
      </c>
      <c r="I333" s="272"/>
      <c r="J333" s="268"/>
      <c r="K333" s="268"/>
      <c r="L333" s="273"/>
      <c r="M333" s="274"/>
      <c r="N333" s="275"/>
      <c r="O333" s="275"/>
      <c r="P333" s="275"/>
      <c r="Q333" s="275"/>
      <c r="R333" s="275"/>
      <c r="S333" s="275"/>
      <c r="T333" s="276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77" t="s">
        <v>169</v>
      </c>
      <c r="AU333" s="277" t="s">
        <v>83</v>
      </c>
      <c r="AV333" s="14" t="s">
        <v>83</v>
      </c>
      <c r="AW333" s="14" t="s">
        <v>31</v>
      </c>
      <c r="AX333" s="14" t="s">
        <v>74</v>
      </c>
      <c r="AY333" s="277" t="s">
        <v>160</v>
      </c>
    </row>
    <row r="334" s="14" customFormat="1">
      <c r="A334" s="14"/>
      <c r="B334" s="267"/>
      <c r="C334" s="268"/>
      <c r="D334" s="258" t="s">
        <v>169</v>
      </c>
      <c r="E334" s="269" t="s">
        <v>1</v>
      </c>
      <c r="F334" s="270" t="s">
        <v>790</v>
      </c>
      <c r="G334" s="268"/>
      <c r="H334" s="271">
        <v>0.080000000000000002</v>
      </c>
      <c r="I334" s="272"/>
      <c r="J334" s="268"/>
      <c r="K334" s="268"/>
      <c r="L334" s="273"/>
      <c r="M334" s="274"/>
      <c r="N334" s="275"/>
      <c r="O334" s="275"/>
      <c r="P334" s="275"/>
      <c r="Q334" s="275"/>
      <c r="R334" s="275"/>
      <c r="S334" s="275"/>
      <c r="T334" s="276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77" t="s">
        <v>169</v>
      </c>
      <c r="AU334" s="277" t="s">
        <v>83</v>
      </c>
      <c r="AV334" s="14" t="s">
        <v>83</v>
      </c>
      <c r="AW334" s="14" t="s">
        <v>31</v>
      </c>
      <c r="AX334" s="14" t="s">
        <v>74</v>
      </c>
      <c r="AY334" s="277" t="s">
        <v>160</v>
      </c>
    </row>
    <row r="335" s="16" customFormat="1">
      <c r="A335" s="16"/>
      <c r="B335" s="299"/>
      <c r="C335" s="300"/>
      <c r="D335" s="258" t="s">
        <v>169</v>
      </c>
      <c r="E335" s="301" t="s">
        <v>1</v>
      </c>
      <c r="F335" s="302" t="s">
        <v>189</v>
      </c>
      <c r="G335" s="300"/>
      <c r="H335" s="303">
        <v>0.089999999999999997</v>
      </c>
      <c r="I335" s="304"/>
      <c r="J335" s="300"/>
      <c r="K335" s="300"/>
      <c r="L335" s="305"/>
      <c r="M335" s="306"/>
      <c r="N335" s="307"/>
      <c r="O335" s="307"/>
      <c r="P335" s="307"/>
      <c r="Q335" s="307"/>
      <c r="R335" s="307"/>
      <c r="S335" s="307"/>
      <c r="T335" s="308"/>
      <c r="U335" s="16"/>
      <c r="V335" s="16"/>
      <c r="W335" s="16"/>
      <c r="X335" s="16"/>
      <c r="Y335" s="16"/>
      <c r="Z335" s="16"/>
      <c r="AA335" s="16"/>
      <c r="AB335" s="16"/>
      <c r="AC335" s="16"/>
      <c r="AD335" s="16"/>
      <c r="AE335" s="16"/>
      <c r="AT335" s="309" t="s">
        <v>169</v>
      </c>
      <c r="AU335" s="309" t="s">
        <v>83</v>
      </c>
      <c r="AV335" s="16" t="s">
        <v>167</v>
      </c>
      <c r="AW335" s="16" t="s">
        <v>31</v>
      </c>
      <c r="AX335" s="16" t="s">
        <v>8</v>
      </c>
      <c r="AY335" s="309" t="s">
        <v>160</v>
      </c>
    </row>
    <row r="336" s="2" customFormat="1" ht="16.5" customHeight="1">
      <c r="A336" s="39"/>
      <c r="B336" s="40"/>
      <c r="C336" s="243" t="s">
        <v>493</v>
      </c>
      <c r="D336" s="243" t="s">
        <v>163</v>
      </c>
      <c r="E336" s="244" t="s">
        <v>791</v>
      </c>
      <c r="F336" s="245" t="s">
        <v>792</v>
      </c>
      <c r="G336" s="246" t="s">
        <v>335</v>
      </c>
      <c r="H336" s="247">
        <v>3.5099999999999998</v>
      </c>
      <c r="I336" s="248"/>
      <c r="J336" s="247">
        <f>ROUND(I336*H336,0)</f>
        <v>0</v>
      </c>
      <c r="K336" s="249"/>
      <c r="L336" s="45"/>
      <c r="M336" s="250" t="s">
        <v>1</v>
      </c>
      <c r="N336" s="251" t="s">
        <v>39</v>
      </c>
      <c r="O336" s="92"/>
      <c r="P336" s="252">
        <f>O336*H336</f>
        <v>0</v>
      </c>
      <c r="Q336" s="252">
        <v>1.0627727797</v>
      </c>
      <c r="R336" s="252">
        <f>Q336*H336</f>
        <v>3.7303324567469995</v>
      </c>
      <c r="S336" s="252">
        <v>0</v>
      </c>
      <c r="T336" s="253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54" t="s">
        <v>167</v>
      </c>
      <c r="AT336" s="254" t="s">
        <v>163</v>
      </c>
      <c r="AU336" s="254" t="s">
        <v>83</v>
      </c>
      <c r="AY336" s="18" t="s">
        <v>160</v>
      </c>
      <c r="BE336" s="255">
        <f>IF(N336="základní",J336,0)</f>
        <v>0</v>
      </c>
      <c r="BF336" s="255">
        <f>IF(N336="snížená",J336,0)</f>
        <v>0</v>
      </c>
      <c r="BG336" s="255">
        <f>IF(N336="zákl. přenesená",J336,0)</f>
        <v>0</v>
      </c>
      <c r="BH336" s="255">
        <f>IF(N336="sníž. přenesená",J336,0)</f>
        <v>0</v>
      </c>
      <c r="BI336" s="255">
        <f>IF(N336="nulová",J336,0)</f>
        <v>0</v>
      </c>
      <c r="BJ336" s="18" t="s">
        <v>8</v>
      </c>
      <c r="BK336" s="255">
        <f>ROUND(I336*H336,0)</f>
        <v>0</v>
      </c>
      <c r="BL336" s="18" t="s">
        <v>167</v>
      </c>
      <c r="BM336" s="254" t="s">
        <v>793</v>
      </c>
    </row>
    <row r="337" s="14" customFormat="1">
      <c r="A337" s="14"/>
      <c r="B337" s="267"/>
      <c r="C337" s="268"/>
      <c r="D337" s="258" t="s">
        <v>169</v>
      </c>
      <c r="E337" s="269" t="s">
        <v>1</v>
      </c>
      <c r="F337" s="270" t="s">
        <v>794</v>
      </c>
      <c r="G337" s="268"/>
      <c r="H337" s="271">
        <v>2.7200000000000002</v>
      </c>
      <c r="I337" s="272"/>
      <c r="J337" s="268"/>
      <c r="K337" s="268"/>
      <c r="L337" s="273"/>
      <c r="M337" s="274"/>
      <c r="N337" s="275"/>
      <c r="O337" s="275"/>
      <c r="P337" s="275"/>
      <c r="Q337" s="275"/>
      <c r="R337" s="275"/>
      <c r="S337" s="275"/>
      <c r="T337" s="276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77" t="s">
        <v>169</v>
      </c>
      <c r="AU337" s="277" t="s">
        <v>83</v>
      </c>
      <c r="AV337" s="14" t="s">
        <v>83</v>
      </c>
      <c r="AW337" s="14" t="s">
        <v>31</v>
      </c>
      <c r="AX337" s="14" t="s">
        <v>74</v>
      </c>
      <c r="AY337" s="277" t="s">
        <v>160</v>
      </c>
    </row>
    <row r="338" s="14" customFormat="1">
      <c r="A338" s="14"/>
      <c r="B338" s="267"/>
      <c r="C338" s="268"/>
      <c r="D338" s="258" t="s">
        <v>169</v>
      </c>
      <c r="E338" s="269" t="s">
        <v>1</v>
      </c>
      <c r="F338" s="270" t="s">
        <v>795</v>
      </c>
      <c r="G338" s="268"/>
      <c r="H338" s="271">
        <v>0.41999999999999998</v>
      </c>
      <c r="I338" s="272"/>
      <c r="J338" s="268"/>
      <c r="K338" s="268"/>
      <c r="L338" s="273"/>
      <c r="M338" s="274"/>
      <c r="N338" s="275"/>
      <c r="O338" s="275"/>
      <c r="P338" s="275"/>
      <c r="Q338" s="275"/>
      <c r="R338" s="275"/>
      <c r="S338" s="275"/>
      <c r="T338" s="276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77" t="s">
        <v>169</v>
      </c>
      <c r="AU338" s="277" t="s">
        <v>83</v>
      </c>
      <c r="AV338" s="14" t="s">
        <v>83</v>
      </c>
      <c r="AW338" s="14" t="s">
        <v>31</v>
      </c>
      <c r="AX338" s="14" t="s">
        <v>74</v>
      </c>
      <c r="AY338" s="277" t="s">
        <v>160</v>
      </c>
    </row>
    <row r="339" s="14" customFormat="1">
      <c r="A339" s="14"/>
      <c r="B339" s="267"/>
      <c r="C339" s="268"/>
      <c r="D339" s="258" t="s">
        <v>169</v>
      </c>
      <c r="E339" s="269" t="s">
        <v>1</v>
      </c>
      <c r="F339" s="270" t="s">
        <v>796</v>
      </c>
      <c r="G339" s="268"/>
      <c r="H339" s="271">
        <v>0.37</v>
      </c>
      <c r="I339" s="272"/>
      <c r="J339" s="268"/>
      <c r="K339" s="268"/>
      <c r="L339" s="273"/>
      <c r="M339" s="274"/>
      <c r="N339" s="275"/>
      <c r="O339" s="275"/>
      <c r="P339" s="275"/>
      <c r="Q339" s="275"/>
      <c r="R339" s="275"/>
      <c r="S339" s="275"/>
      <c r="T339" s="276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77" t="s">
        <v>169</v>
      </c>
      <c r="AU339" s="277" t="s">
        <v>83</v>
      </c>
      <c r="AV339" s="14" t="s">
        <v>83</v>
      </c>
      <c r="AW339" s="14" t="s">
        <v>31</v>
      </c>
      <c r="AX339" s="14" t="s">
        <v>74</v>
      </c>
      <c r="AY339" s="277" t="s">
        <v>160</v>
      </c>
    </row>
    <row r="340" s="16" customFormat="1">
      <c r="A340" s="16"/>
      <c r="B340" s="299"/>
      <c r="C340" s="300"/>
      <c r="D340" s="258" t="s">
        <v>169</v>
      </c>
      <c r="E340" s="301" t="s">
        <v>1</v>
      </c>
      <c r="F340" s="302" t="s">
        <v>189</v>
      </c>
      <c r="G340" s="300"/>
      <c r="H340" s="303">
        <v>3.5099999999999998</v>
      </c>
      <c r="I340" s="304"/>
      <c r="J340" s="300"/>
      <c r="K340" s="300"/>
      <c r="L340" s="305"/>
      <c r="M340" s="306"/>
      <c r="N340" s="307"/>
      <c r="O340" s="307"/>
      <c r="P340" s="307"/>
      <c r="Q340" s="307"/>
      <c r="R340" s="307"/>
      <c r="S340" s="307"/>
      <c r="T340" s="308"/>
      <c r="U340" s="16"/>
      <c r="V340" s="16"/>
      <c r="W340" s="16"/>
      <c r="X340" s="16"/>
      <c r="Y340" s="16"/>
      <c r="Z340" s="16"/>
      <c r="AA340" s="16"/>
      <c r="AB340" s="16"/>
      <c r="AC340" s="16"/>
      <c r="AD340" s="16"/>
      <c r="AE340" s="16"/>
      <c r="AT340" s="309" t="s">
        <v>169</v>
      </c>
      <c r="AU340" s="309" t="s">
        <v>83</v>
      </c>
      <c r="AV340" s="16" t="s">
        <v>167</v>
      </c>
      <c r="AW340" s="16" t="s">
        <v>31</v>
      </c>
      <c r="AX340" s="16" t="s">
        <v>8</v>
      </c>
      <c r="AY340" s="309" t="s">
        <v>160</v>
      </c>
    </row>
    <row r="341" s="2" customFormat="1" ht="24.15" customHeight="1">
      <c r="A341" s="39"/>
      <c r="B341" s="40"/>
      <c r="C341" s="243" t="s">
        <v>797</v>
      </c>
      <c r="D341" s="243" t="s">
        <v>163</v>
      </c>
      <c r="E341" s="244" t="s">
        <v>798</v>
      </c>
      <c r="F341" s="245" t="s">
        <v>799</v>
      </c>
      <c r="G341" s="246" t="s">
        <v>166</v>
      </c>
      <c r="H341" s="247">
        <v>3.1699999999999999</v>
      </c>
      <c r="I341" s="248"/>
      <c r="J341" s="247">
        <f>ROUND(I341*H341,0)</f>
        <v>0</v>
      </c>
      <c r="K341" s="249"/>
      <c r="L341" s="45"/>
      <c r="M341" s="250" t="s">
        <v>1</v>
      </c>
      <c r="N341" s="251" t="s">
        <v>39</v>
      </c>
      <c r="O341" s="92"/>
      <c r="P341" s="252">
        <f>O341*H341</f>
        <v>0</v>
      </c>
      <c r="Q341" s="252">
        <v>0.063</v>
      </c>
      <c r="R341" s="252">
        <f>Q341*H341</f>
        <v>0.19971</v>
      </c>
      <c r="S341" s="252">
        <v>0</v>
      </c>
      <c r="T341" s="253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54" t="s">
        <v>167</v>
      </c>
      <c r="AT341" s="254" t="s">
        <v>163</v>
      </c>
      <c r="AU341" s="254" t="s">
        <v>83</v>
      </c>
      <c r="AY341" s="18" t="s">
        <v>160</v>
      </c>
      <c r="BE341" s="255">
        <f>IF(N341="základní",J341,0)</f>
        <v>0</v>
      </c>
      <c r="BF341" s="255">
        <f>IF(N341="snížená",J341,0)</f>
        <v>0</v>
      </c>
      <c r="BG341" s="255">
        <f>IF(N341="zákl. přenesená",J341,0)</f>
        <v>0</v>
      </c>
      <c r="BH341" s="255">
        <f>IF(N341="sníž. přenesená",J341,0)</f>
        <v>0</v>
      </c>
      <c r="BI341" s="255">
        <f>IF(N341="nulová",J341,0)</f>
        <v>0</v>
      </c>
      <c r="BJ341" s="18" t="s">
        <v>8</v>
      </c>
      <c r="BK341" s="255">
        <f>ROUND(I341*H341,0)</f>
        <v>0</v>
      </c>
      <c r="BL341" s="18" t="s">
        <v>167</v>
      </c>
      <c r="BM341" s="254" t="s">
        <v>800</v>
      </c>
    </row>
    <row r="342" s="14" customFormat="1">
      <c r="A342" s="14"/>
      <c r="B342" s="267"/>
      <c r="C342" s="268"/>
      <c r="D342" s="258" t="s">
        <v>169</v>
      </c>
      <c r="E342" s="269" t="s">
        <v>1</v>
      </c>
      <c r="F342" s="270" t="s">
        <v>801</v>
      </c>
      <c r="G342" s="268"/>
      <c r="H342" s="271">
        <v>3.1699999999999999</v>
      </c>
      <c r="I342" s="272"/>
      <c r="J342" s="268"/>
      <c r="K342" s="268"/>
      <c r="L342" s="273"/>
      <c r="M342" s="274"/>
      <c r="N342" s="275"/>
      <c r="O342" s="275"/>
      <c r="P342" s="275"/>
      <c r="Q342" s="275"/>
      <c r="R342" s="275"/>
      <c r="S342" s="275"/>
      <c r="T342" s="276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77" t="s">
        <v>169</v>
      </c>
      <c r="AU342" s="277" t="s">
        <v>83</v>
      </c>
      <c r="AV342" s="14" t="s">
        <v>83</v>
      </c>
      <c r="AW342" s="14" t="s">
        <v>31</v>
      </c>
      <c r="AX342" s="14" t="s">
        <v>8</v>
      </c>
      <c r="AY342" s="277" t="s">
        <v>160</v>
      </c>
    </row>
    <row r="343" s="2" customFormat="1" ht="33" customHeight="1">
      <c r="A343" s="39"/>
      <c r="B343" s="40"/>
      <c r="C343" s="243" t="s">
        <v>487</v>
      </c>
      <c r="D343" s="243" t="s">
        <v>163</v>
      </c>
      <c r="E343" s="244" t="s">
        <v>802</v>
      </c>
      <c r="F343" s="245" t="s">
        <v>803</v>
      </c>
      <c r="G343" s="246" t="s">
        <v>316</v>
      </c>
      <c r="H343" s="247">
        <v>76</v>
      </c>
      <c r="I343" s="248"/>
      <c r="J343" s="247">
        <f>ROUND(I343*H343,0)</f>
        <v>0</v>
      </c>
      <c r="K343" s="249"/>
      <c r="L343" s="45"/>
      <c r="M343" s="250" t="s">
        <v>1</v>
      </c>
      <c r="N343" s="251" t="s">
        <v>39</v>
      </c>
      <c r="O343" s="92"/>
      <c r="P343" s="252">
        <f>O343*H343</f>
        <v>0</v>
      </c>
      <c r="Q343" s="252">
        <v>0.00050000000000000001</v>
      </c>
      <c r="R343" s="252">
        <f>Q343*H343</f>
        <v>0.037999999999999999</v>
      </c>
      <c r="S343" s="252">
        <v>0</v>
      </c>
      <c r="T343" s="253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54" t="s">
        <v>167</v>
      </c>
      <c r="AT343" s="254" t="s">
        <v>163</v>
      </c>
      <c r="AU343" s="254" t="s">
        <v>83</v>
      </c>
      <c r="AY343" s="18" t="s">
        <v>160</v>
      </c>
      <c r="BE343" s="255">
        <f>IF(N343="základní",J343,0)</f>
        <v>0</v>
      </c>
      <c r="BF343" s="255">
        <f>IF(N343="snížená",J343,0)</f>
        <v>0</v>
      </c>
      <c r="BG343" s="255">
        <f>IF(N343="zákl. přenesená",J343,0)</f>
        <v>0</v>
      </c>
      <c r="BH343" s="255">
        <f>IF(N343="sníž. přenesená",J343,0)</f>
        <v>0</v>
      </c>
      <c r="BI343" s="255">
        <f>IF(N343="nulová",J343,0)</f>
        <v>0</v>
      </c>
      <c r="BJ343" s="18" t="s">
        <v>8</v>
      </c>
      <c r="BK343" s="255">
        <f>ROUND(I343*H343,0)</f>
        <v>0</v>
      </c>
      <c r="BL343" s="18" t="s">
        <v>167</v>
      </c>
      <c r="BM343" s="254" t="s">
        <v>804</v>
      </c>
    </row>
    <row r="344" s="14" customFormat="1">
      <c r="A344" s="14"/>
      <c r="B344" s="267"/>
      <c r="C344" s="268"/>
      <c r="D344" s="258" t="s">
        <v>169</v>
      </c>
      <c r="E344" s="269" t="s">
        <v>1</v>
      </c>
      <c r="F344" s="270" t="s">
        <v>805</v>
      </c>
      <c r="G344" s="268"/>
      <c r="H344" s="271">
        <v>76</v>
      </c>
      <c r="I344" s="272"/>
      <c r="J344" s="268"/>
      <c r="K344" s="268"/>
      <c r="L344" s="273"/>
      <c r="M344" s="274"/>
      <c r="N344" s="275"/>
      <c r="O344" s="275"/>
      <c r="P344" s="275"/>
      <c r="Q344" s="275"/>
      <c r="R344" s="275"/>
      <c r="S344" s="275"/>
      <c r="T344" s="276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77" t="s">
        <v>169</v>
      </c>
      <c r="AU344" s="277" t="s">
        <v>83</v>
      </c>
      <c r="AV344" s="14" t="s">
        <v>83</v>
      </c>
      <c r="AW344" s="14" t="s">
        <v>31</v>
      </c>
      <c r="AX344" s="14" t="s">
        <v>8</v>
      </c>
      <c r="AY344" s="277" t="s">
        <v>160</v>
      </c>
    </row>
    <row r="345" s="2" customFormat="1" ht="24.15" customHeight="1">
      <c r="A345" s="39"/>
      <c r="B345" s="40"/>
      <c r="C345" s="243" t="s">
        <v>806</v>
      </c>
      <c r="D345" s="243" t="s">
        <v>163</v>
      </c>
      <c r="E345" s="244" t="s">
        <v>807</v>
      </c>
      <c r="F345" s="245" t="s">
        <v>808</v>
      </c>
      <c r="G345" s="246" t="s">
        <v>316</v>
      </c>
      <c r="H345" s="247">
        <v>19</v>
      </c>
      <c r="I345" s="248"/>
      <c r="J345" s="247">
        <f>ROUND(I345*H345,0)</f>
        <v>0</v>
      </c>
      <c r="K345" s="249"/>
      <c r="L345" s="45"/>
      <c r="M345" s="250" t="s">
        <v>1</v>
      </c>
      <c r="N345" s="251" t="s">
        <v>39</v>
      </c>
      <c r="O345" s="92"/>
      <c r="P345" s="252">
        <f>O345*H345</f>
        <v>0</v>
      </c>
      <c r="Q345" s="252">
        <v>1.0000000000000001E-05</v>
      </c>
      <c r="R345" s="252">
        <f>Q345*H345</f>
        <v>0.00019000000000000001</v>
      </c>
      <c r="S345" s="252">
        <v>0</v>
      </c>
      <c r="T345" s="253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54" t="s">
        <v>167</v>
      </c>
      <c r="AT345" s="254" t="s">
        <v>163</v>
      </c>
      <c r="AU345" s="254" t="s">
        <v>83</v>
      </c>
      <c r="AY345" s="18" t="s">
        <v>160</v>
      </c>
      <c r="BE345" s="255">
        <f>IF(N345="základní",J345,0)</f>
        <v>0</v>
      </c>
      <c r="BF345" s="255">
        <f>IF(N345="snížená",J345,0)</f>
        <v>0</v>
      </c>
      <c r="BG345" s="255">
        <f>IF(N345="zákl. přenesená",J345,0)</f>
        <v>0</v>
      </c>
      <c r="BH345" s="255">
        <f>IF(N345="sníž. přenesená",J345,0)</f>
        <v>0</v>
      </c>
      <c r="BI345" s="255">
        <f>IF(N345="nulová",J345,0)</f>
        <v>0</v>
      </c>
      <c r="BJ345" s="18" t="s">
        <v>8</v>
      </c>
      <c r="BK345" s="255">
        <f>ROUND(I345*H345,0)</f>
        <v>0</v>
      </c>
      <c r="BL345" s="18" t="s">
        <v>167</v>
      </c>
      <c r="BM345" s="254" t="s">
        <v>809</v>
      </c>
    </row>
    <row r="346" s="14" customFormat="1">
      <c r="A346" s="14"/>
      <c r="B346" s="267"/>
      <c r="C346" s="268"/>
      <c r="D346" s="258" t="s">
        <v>169</v>
      </c>
      <c r="E346" s="269" t="s">
        <v>1</v>
      </c>
      <c r="F346" s="270" t="s">
        <v>810</v>
      </c>
      <c r="G346" s="268"/>
      <c r="H346" s="271">
        <v>19</v>
      </c>
      <c r="I346" s="272"/>
      <c r="J346" s="268"/>
      <c r="K346" s="268"/>
      <c r="L346" s="273"/>
      <c r="M346" s="274"/>
      <c r="N346" s="275"/>
      <c r="O346" s="275"/>
      <c r="P346" s="275"/>
      <c r="Q346" s="275"/>
      <c r="R346" s="275"/>
      <c r="S346" s="275"/>
      <c r="T346" s="276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77" t="s">
        <v>169</v>
      </c>
      <c r="AU346" s="277" t="s">
        <v>83</v>
      </c>
      <c r="AV346" s="14" t="s">
        <v>83</v>
      </c>
      <c r="AW346" s="14" t="s">
        <v>31</v>
      </c>
      <c r="AX346" s="14" t="s">
        <v>8</v>
      </c>
      <c r="AY346" s="277" t="s">
        <v>160</v>
      </c>
    </row>
    <row r="347" s="2" customFormat="1" ht="24.15" customHeight="1">
      <c r="A347" s="39"/>
      <c r="B347" s="40"/>
      <c r="C347" s="243" t="s">
        <v>458</v>
      </c>
      <c r="D347" s="243" t="s">
        <v>163</v>
      </c>
      <c r="E347" s="244" t="s">
        <v>811</v>
      </c>
      <c r="F347" s="245" t="s">
        <v>812</v>
      </c>
      <c r="G347" s="246" t="s">
        <v>316</v>
      </c>
      <c r="H347" s="247">
        <v>76</v>
      </c>
      <c r="I347" s="248"/>
      <c r="J347" s="247">
        <f>ROUND(I347*H347,0)</f>
        <v>0</v>
      </c>
      <c r="K347" s="249"/>
      <c r="L347" s="45"/>
      <c r="M347" s="250" t="s">
        <v>1</v>
      </c>
      <c r="N347" s="251" t="s">
        <v>39</v>
      </c>
      <c r="O347" s="92"/>
      <c r="P347" s="252">
        <f>O347*H347</f>
        <v>0</v>
      </c>
      <c r="Q347" s="252">
        <v>1.0000000000000001E-05</v>
      </c>
      <c r="R347" s="252">
        <f>Q347*H347</f>
        <v>0.00076000000000000004</v>
      </c>
      <c r="S347" s="252">
        <v>0</v>
      </c>
      <c r="T347" s="253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54" t="s">
        <v>167</v>
      </c>
      <c r="AT347" s="254" t="s">
        <v>163</v>
      </c>
      <c r="AU347" s="254" t="s">
        <v>83</v>
      </c>
      <c r="AY347" s="18" t="s">
        <v>160</v>
      </c>
      <c r="BE347" s="255">
        <f>IF(N347="základní",J347,0)</f>
        <v>0</v>
      </c>
      <c r="BF347" s="255">
        <f>IF(N347="snížená",J347,0)</f>
        <v>0</v>
      </c>
      <c r="BG347" s="255">
        <f>IF(N347="zákl. přenesená",J347,0)</f>
        <v>0</v>
      </c>
      <c r="BH347" s="255">
        <f>IF(N347="sníž. přenesená",J347,0)</f>
        <v>0</v>
      </c>
      <c r="BI347" s="255">
        <f>IF(N347="nulová",J347,0)</f>
        <v>0</v>
      </c>
      <c r="BJ347" s="18" t="s">
        <v>8</v>
      </c>
      <c r="BK347" s="255">
        <f>ROUND(I347*H347,0)</f>
        <v>0</v>
      </c>
      <c r="BL347" s="18" t="s">
        <v>167</v>
      </c>
      <c r="BM347" s="254" t="s">
        <v>813</v>
      </c>
    </row>
    <row r="348" s="14" customFormat="1">
      <c r="A348" s="14"/>
      <c r="B348" s="267"/>
      <c r="C348" s="268"/>
      <c r="D348" s="258" t="s">
        <v>169</v>
      </c>
      <c r="E348" s="269" t="s">
        <v>1</v>
      </c>
      <c r="F348" s="270" t="s">
        <v>805</v>
      </c>
      <c r="G348" s="268"/>
      <c r="H348" s="271">
        <v>76</v>
      </c>
      <c r="I348" s="272"/>
      <c r="J348" s="268"/>
      <c r="K348" s="268"/>
      <c r="L348" s="273"/>
      <c r="M348" s="274"/>
      <c r="N348" s="275"/>
      <c r="O348" s="275"/>
      <c r="P348" s="275"/>
      <c r="Q348" s="275"/>
      <c r="R348" s="275"/>
      <c r="S348" s="275"/>
      <c r="T348" s="276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77" t="s">
        <v>169</v>
      </c>
      <c r="AU348" s="277" t="s">
        <v>83</v>
      </c>
      <c r="AV348" s="14" t="s">
        <v>83</v>
      </c>
      <c r="AW348" s="14" t="s">
        <v>31</v>
      </c>
      <c r="AX348" s="14" t="s">
        <v>8</v>
      </c>
      <c r="AY348" s="277" t="s">
        <v>160</v>
      </c>
    </row>
    <row r="349" s="2" customFormat="1" ht="33" customHeight="1">
      <c r="A349" s="39"/>
      <c r="B349" s="40"/>
      <c r="C349" s="243" t="s">
        <v>463</v>
      </c>
      <c r="D349" s="243" t="s">
        <v>163</v>
      </c>
      <c r="E349" s="244" t="s">
        <v>814</v>
      </c>
      <c r="F349" s="245" t="s">
        <v>815</v>
      </c>
      <c r="G349" s="246" t="s">
        <v>166</v>
      </c>
      <c r="H349" s="247">
        <v>125.45</v>
      </c>
      <c r="I349" s="248"/>
      <c r="J349" s="247">
        <f>ROUND(I349*H349,0)</f>
        <v>0</v>
      </c>
      <c r="K349" s="249"/>
      <c r="L349" s="45"/>
      <c r="M349" s="250" t="s">
        <v>1</v>
      </c>
      <c r="N349" s="251" t="s">
        <v>39</v>
      </c>
      <c r="O349" s="92"/>
      <c r="P349" s="252">
        <f>O349*H349</f>
        <v>0</v>
      </c>
      <c r="Q349" s="252">
        <v>0.0040000000000000001</v>
      </c>
      <c r="R349" s="252">
        <f>Q349*H349</f>
        <v>0.50180000000000002</v>
      </c>
      <c r="S349" s="252">
        <v>0</v>
      </c>
      <c r="T349" s="253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54" t="s">
        <v>167</v>
      </c>
      <c r="AT349" s="254" t="s">
        <v>163</v>
      </c>
      <c r="AU349" s="254" t="s">
        <v>83</v>
      </c>
      <c r="AY349" s="18" t="s">
        <v>160</v>
      </c>
      <c r="BE349" s="255">
        <f>IF(N349="základní",J349,0)</f>
        <v>0</v>
      </c>
      <c r="BF349" s="255">
        <f>IF(N349="snížená",J349,0)</f>
        <v>0</v>
      </c>
      <c r="BG349" s="255">
        <f>IF(N349="zákl. přenesená",J349,0)</f>
        <v>0</v>
      </c>
      <c r="BH349" s="255">
        <f>IF(N349="sníž. přenesená",J349,0)</f>
        <v>0</v>
      </c>
      <c r="BI349" s="255">
        <f>IF(N349="nulová",J349,0)</f>
        <v>0</v>
      </c>
      <c r="BJ349" s="18" t="s">
        <v>8</v>
      </c>
      <c r="BK349" s="255">
        <f>ROUND(I349*H349,0)</f>
        <v>0</v>
      </c>
      <c r="BL349" s="18" t="s">
        <v>167</v>
      </c>
      <c r="BM349" s="254" t="s">
        <v>816</v>
      </c>
    </row>
    <row r="350" s="14" customFormat="1">
      <c r="A350" s="14"/>
      <c r="B350" s="267"/>
      <c r="C350" s="268"/>
      <c r="D350" s="258" t="s">
        <v>169</v>
      </c>
      <c r="E350" s="269" t="s">
        <v>1</v>
      </c>
      <c r="F350" s="270" t="s">
        <v>817</v>
      </c>
      <c r="G350" s="268"/>
      <c r="H350" s="271">
        <v>125.45</v>
      </c>
      <c r="I350" s="272"/>
      <c r="J350" s="268"/>
      <c r="K350" s="268"/>
      <c r="L350" s="273"/>
      <c r="M350" s="274"/>
      <c r="N350" s="275"/>
      <c r="O350" s="275"/>
      <c r="P350" s="275"/>
      <c r="Q350" s="275"/>
      <c r="R350" s="275"/>
      <c r="S350" s="275"/>
      <c r="T350" s="276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77" t="s">
        <v>169</v>
      </c>
      <c r="AU350" s="277" t="s">
        <v>83</v>
      </c>
      <c r="AV350" s="14" t="s">
        <v>83</v>
      </c>
      <c r="AW350" s="14" t="s">
        <v>31</v>
      </c>
      <c r="AX350" s="14" t="s">
        <v>8</v>
      </c>
      <c r="AY350" s="277" t="s">
        <v>160</v>
      </c>
    </row>
    <row r="351" s="2" customFormat="1" ht="16.5" customHeight="1">
      <c r="A351" s="39"/>
      <c r="B351" s="40"/>
      <c r="C351" s="278" t="s">
        <v>179</v>
      </c>
      <c r="D351" s="278" t="s">
        <v>173</v>
      </c>
      <c r="E351" s="279" t="s">
        <v>818</v>
      </c>
      <c r="F351" s="280" t="s">
        <v>819</v>
      </c>
      <c r="G351" s="281" t="s">
        <v>166</v>
      </c>
      <c r="H351" s="282">
        <v>138</v>
      </c>
      <c r="I351" s="283"/>
      <c r="J351" s="282">
        <f>ROUND(I351*H351,0)</f>
        <v>0</v>
      </c>
      <c r="K351" s="284"/>
      <c r="L351" s="285"/>
      <c r="M351" s="286" t="s">
        <v>1</v>
      </c>
      <c r="N351" s="287" t="s">
        <v>39</v>
      </c>
      <c r="O351" s="92"/>
      <c r="P351" s="252">
        <f>O351*H351</f>
        <v>0</v>
      </c>
      <c r="Q351" s="252">
        <v>0.13500000000000001</v>
      </c>
      <c r="R351" s="252">
        <f>Q351*H351</f>
        <v>18.630000000000003</v>
      </c>
      <c r="S351" s="252">
        <v>0</v>
      </c>
      <c r="T351" s="253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54" t="s">
        <v>176</v>
      </c>
      <c r="AT351" s="254" t="s">
        <v>173</v>
      </c>
      <c r="AU351" s="254" t="s">
        <v>83</v>
      </c>
      <c r="AY351" s="18" t="s">
        <v>160</v>
      </c>
      <c r="BE351" s="255">
        <f>IF(N351="základní",J351,0)</f>
        <v>0</v>
      </c>
      <c r="BF351" s="255">
        <f>IF(N351="snížená",J351,0)</f>
        <v>0</v>
      </c>
      <c r="BG351" s="255">
        <f>IF(N351="zákl. přenesená",J351,0)</f>
        <v>0</v>
      </c>
      <c r="BH351" s="255">
        <f>IF(N351="sníž. přenesená",J351,0)</f>
        <v>0</v>
      </c>
      <c r="BI351" s="255">
        <f>IF(N351="nulová",J351,0)</f>
        <v>0</v>
      </c>
      <c r="BJ351" s="18" t="s">
        <v>8</v>
      </c>
      <c r="BK351" s="255">
        <f>ROUND(I351*H351,0)</f>
        <v>0</v>
      </c>
      <c r="BL351" s="18" t="s">
        <v>167</v>
      </c>
      <c r="BM351" s="254" t="s">
        <v>820</v>
      </c>
    </row>
    <row r="352" s="14" customFormat="1">
      <c r="A352" s="14"/>
      <c r="B352" s="267"/>
      <c r="C352" s="268"/>
      <c r="D352" s="258" t="s">
        <v>169</v>
      </c>
      <c r="E352" s="269" t="s">
        <v>1</v>
      </c>
      <c r="F352" s="270" t="s">
        <v>821</v>
      </c>
      <c r="G352" s="268"/>
      <c r="H352" s="271">
        <v>138</v>
      </c>
      <c r="I352" s="272"/>
      <c r="J352" s="268"/>
      <c r="K352" s="268"/>
      <c r="L352" s="273"/>
      <c r="M352" s="274"/>
      <c r="N352" s="275"/>
      <c r="O352" s="275"/>
      <c r="P352" s="275"/>
      <c r="Q352" s="275"/>
      <c r="R352" s="275"/>
      <c r="S352" s="275"/>
      <c r="T352" s="276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77" t="s">
        <v>169</v>
      </c>
      <c r="AU352" s="277" t="s">
        <v>83</v>
      </c>
      <c r="AV352" s="14" t="s">
        <v>83</v>
      </c>
      <c r="AW352" s="14" t="s">
        <v>31</v>
      </c>
      <c r="AX352" s="14" t="s">
        <v>8</v>
      </c>
      <c r="AY352" s="277" t="s">
        <v>160</v>
      </c>
    </row>
    <row r="353" s="2" customFormat="1" ht="24.15" customHeight="1">
      <c r="A353" s="39"/>
      <c r="B353" s="40"/>
      <c r="C353" s="243" t="s">
        <v>190</v>
      </c>
      <c r="D353" s="243" t="s">
        <v>163</v>
      </c>
      <c r="E353" s="244" t="s">
        <v>822</v>
      </c>
      <c r="F353" s="245" t="s">
        <v>823</v>
      </c>
      <c r="G353" s="246" t="s">
        <v>166</v>
      </c>
      <c r="H353" s="247">
        <v>0.83999999999999997</v>
      </c>
      <c r="I353" s="248"/>
      <c r="J353" s="247">
        <f>ROUND(I353*H353,0)</f>
        <v>0</v>
      </c>
      <c r="K353" s="249"/>
      <c r="L353" s="45"/>
      <c r="M353" s="250" t="s">
        <v>1</v>
      </c>
      <c r="N353" s="251" t="s">
        <v>39</v>
      </c>
      <c r="O353" s="92"/>
      <c r="P353" s="252">
        <f>O353*H353</f>
        <v>0</v>
      </c>
      <c r="Q353" s="252">
        <v>0.23973</v>
      </c>
      <c r="R353" s="252">
        <f>Q353*H353</f>
        <v>0.2013732</v>
      </c>
      <c r="S353" s="252">
        <v>0</v>
      </c>
      <c r="T353" s="253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54" t="s">
        <v>167</v>
      </c>
      <c r="AT353" s="254" t="s">
        <v>163</v>
      </c>
      <c r="AU353" s="254" t="s">
        <v>83</v>
      </c>
      <c r="AY353" s="18" t="s">
        <v>160</v>
      </c>
      <c r="BE353" s="255">
        <f>IF(N353="základní",J353,0)</f>
        <v>0</v>
      </c>
      <c r="BF353" s="255">
        <f>IF(N353="snížená",J353,0)</f>
        <v>0</v>
      </c>
      <c r="BG353" s="255">
        <f>IF(N353="zákl. přenesená",J353,0)</f>
        <v>0</v>
      </c>
      <c r="BH353" s="255">
        <f>IF(N353="sníž. přenesená",J353,0)</f>
        <v>0</v>
      </c>
      <c r="BI353" s="255">
        <f>IF(N353="nulová",J353,0)</f>
        <v>0</v>
      </c>
      <c r="BJ353" s="18" t="s">
        <v>8</v>
      </c>
      <c r="BK353" s="255">
        <f>ROUND(I353*H353,0)</f>
        <v>0</v>
      </c>
      <c r="BL353" s="18" t="s">
        <v>167</v>
      </c>
      <c r="BM353" s="254" t="s">
        <v>824</v>
      </c>
    </row>
    <row r="354" s="14" customFormat="1">
      <c r="A354" s="14"/>
      <c r="B354" s="267"/>
      <c r="C354" s="268"/>
      <c r="D354" s="258" t="s">
        <v>169</v>
      </c>
      <c r="E354" s="269" t="s">
        <v>1</v>
      </c>
      <c r="F354" s="270" t="s">
        <v>825</v>
      </c>
      <c r="G354" s="268"/>
      <c r="H354" s="271">
        <v>0.83999999999999997</v>
      </c>
      <c r="I354" s="272"/>
      <c r="J354" s="268"/>
      <c r="K354" s="268"/>
      <c r="L354" s="273"/>
      <c r="M354" s="274"/>
      <c r="N354" s="275"/>
      <c r="O354" s="275"/>
      <c r="P354" s="275"/>
      <c r="Q354" s="275"/>
      <c r="R354" s="275"/>
      <c r="S354" s="275"/>
      <c r="T354" s="276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77" t="s">
        <v>169</v>
      </c>
      <c r="AU354" s="277" t="s">
        <v>83</v>
      </c>
      <c r="AV354" s="14" t="s">
        <v>83</v>
      </c>
      <c r="AW354" s="14" t="s">
        <v>31</v>
      </c>
      <c r="AX354" s="14" t="s">
        <v>8</v>
      </c>
      <c r="AY354" s="277" t="s">
        <v>160</v>
      </c>
    </row>
    <row r="355" s="12" customFormat="1" ht="22.8" customHeight="1">
      <c r="A355" s="12"/>
      <c r="B355" s="227"/>
      <c r="C355" s="228"/>
      <c r="D355" s="229" t="s">
        <v>73</v>
      </c>
      <c r="E355" s="241" t="s">
        <v>194</v>
      </c>
      <c r="F355" s="241" t="s">
        <v>195</v>
      </c>
      <c r="G355" s="228"/>
      <c r="H355" s="228"/>
      <c r="I355" s="231"/>
      <c r="J355" s="242">
        <f>BK355</f>
        <v>0</v>
      </c>
      <c r="K355" s="228"/>
      <c r="L355" s="233"/>
      <c r="M355" s="234"/>
      <c r="N355" s="235"/>
      <c r="O355" s="235"/>
      <c r="P355" s="236">
        <f>SUM(P356:P434)</f>
        <v>0</v>
      </c>
      <c r="Q355" s="235"/>
      <c r="R355" s="236">
        <f>SUM(R356:R434)</f>
        <v>0.26025350000000003</v>
      </c>
      <c r="S355" s="235"/>
      <c r="T355" s="237">
        <f>SUM(T356:T434)</f>
        <v>0.0073000000000000001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38" t="s">
        <v>8</v>
      </c>
      <c r="AT355" s="239" t="s">
        <v>73</v>
      </c>
      <c r="AU355" s="239" t="s">
        <v>8</v>
      </c>
      <c r="AY355" s="238" t="s">
        <v>160</v>
      </c>
      <c r="BK355" s="240">
        <f>SUM(BK356:BK434)</f>
        <v>0</v>
      </c>
    </row>
    <row r="356" s="2" customFormat="1" ht="24.15" customHeight="1">
      <c r="A356" s="39"/>
      <c r="B356" s="40"/>
      <c r="C356" s="243" t="s">
        <v>826</v>
      </c>
      <c r="D356" s="243" t="s">
        <v>163</v>
      </c>
      <c r="E356" s="244" t="s">
        <v>197</v>
      </c>
      <c r="F356" s="245" t="s">
        <v>827</v>
      </c>
      <c r="G356" s="246" t="s">
        <v>316</v>
      </c>
      <c r="H356" s="247">
        <v>67.590000000000003</v>
      </c>
      <c r="I356" s="248"/>
      <c r="J356" s="247">
        <f>ROUND(I356*H356,0)</f>
        <v>0</v>
      </c>
      <c r="K356" s="249"/>
      <c r="L356" s="45"/>
      <c r="M356" s="250" t="s">
        <v>1</v>
      </c>
      <c r="N356" s="251" t="s">
        <v>39</v>
      </c>
      <c r="O356" s="92"/>
      <c r="P356" s="252">
        <f>O356*H356</f>
        <v>0</v>
      </c>
      <c r="Q356" s="252">
        <v>0</v>
      </c>
      <c r="R356" s="252">
        <f>Q356*H356</f>
        <v>0</v>
      </c>
      <c r="S356" s="252">
        <v>0</v>
      </c>
      <c r="T356" s="253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54" t="s">
        <v>167</v>
      </c>
      <c r="AT356" s="254" t="s">
        <v>163</v>
      </c>
      <c r="AU356" s="254" t="s">
        <v>83</v>
      </c>
      <c r="AY356" s="18" t="s">
        <v>160</v>
      </c>
      <c r="BE356" s="255">
        <f>IF(N356="základní",J356,0)</f>
        <v>0</v>
      </c>
      <c r="BF356" s="255">
        <f>IF(N356="snížená",J356,0)</f>
        <v>0</v>
      </c>
      <c r="BG356" s="255">
        <f>IF(N356="zákl. přenesená",J356,0)</f>
        <v>0</v>
      </c>
      <c r="BH356" s="255">
        <f>IF(N356="sníž. přenesená",J356,0)</f>
        <v>0</v>
      </c>
      <c r="BI356" s="255">
        <f>IF(N356="nulová",J356,0)</f>
        <v>0</v>
      </c>
      <c r="BJ356" s="18" t="s">
        <v>8</v>
      </c>
      <c r="BK356" s="255">
        <f>ROUND(I356*H356,0)</f>
        <v>0</v>
      </c>
      <c r="BL356" s="18" t="s">
        <v>167</v>
      </c>
      <c r="BM356" s="254" t="s">
        <v>828</v>
      </c>
    </row>
    <row r="357" s="13" customFormat="1">
      <c r="A357" s="13"/>
      <c r="B357" s="256"/>
      <c r="C357" s="257"/>
      <c r="D357" s="258" t="s">
        <v>169</v>
      </c>
      <c r="E357" s="259" t="s">
        <v>1</v>
      </c>
      <c r="F357" s="260" t="s">
        <v>829</v>
      </c>
      <c r="G357" s="257"/>
      <c r="H357" s="259" t="s">
        <v>1</v>
      </c>
      <c r="I357" s="261"/>
      <c r="J357" s="257"/>
      <c r="K357" s="257"/>
      <c r="L357" s="262"/>
      <c r="M357" s="263"/>
      <c r="N357" s="264"/>
      <c r="O357" s="264"/>
      <c r="P357" s="264"/>
      <c r="Q357" s="264"/>
      <c r="R357" s="264"/>
      <c r="S357" s="264"/>
      <c r="T357" s="265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66" t="s">
        <v>169</v>
      </c>
      <c r="AU357" s="266" t="s">
        <v>83</v>
      </c>
      <c r="AV357" s="13" t="s">
        <v>8</v>
      </c>
      <c r="AW357" s="13" t="s">
        <v>31</v>
      </c>
      <c r="AX357" s="13" t="s">
        <v>74</v>
      </c>
      <c r="AY357" s="266" t="s">
        <v>160</v>
      </c>
    </row>
    <row r="358" s="14" customFormat="1">
      <c r="A358" s="14"/>
      <c r="B358" s="267"/>
      <c r="C358" s="268"/>
      <c r="D358" s="258" t="s">
        <v>169</v>
      </c>
      <c r="E358" s="269" t="s">
        <v>1</v>
      </c>
      <c r="F358" s="270" t="s">
        <v>830</v>
      </c>
      <c r="G358" s="268"/>
      <c r="H358" s="271">
        <v>8.5199999999999996</v>
      </c>
      <c r="I358" s="272"/>
      <c r="J358" s="268"/>
      <c r="K358" s="268"/>
      <c r="L358" s="273"/>
      <c r="M358" s="274"/>
      <c r="N358" s="275"/>
      <c r="O358" s="275"/>
      <c r="P358" s="275"/>
      <c r="Q358" s="275"/>
      <c r="R358" s="275"/>
      <c r="S358" s="275"/>
      <c r="T358" s="276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77" t="s">
        <v>169</v>
      </c>
      <c r="AU358" s="277" t="s">
        <v>83</v>
      </c>
      <c r="AV358" s="14" t="s">
        <v>83</v>
      </c>
      <c r="AW358" s="14" t="s">
        <v>31</v>
      </c>
      <c r="AX358" s="14" t="s">
        <v>74</v>
      </c>
      <c r="AY358" s="277" t="s">
        <v>160</v>
      </c>
    </row>
    <row r="359" s="14" customFormat="1">
      <c r="A359" s="14"/>
      <c r="B359" s="267"/>
      <c r="C359" s="268"/>
      <c r="D359" s="258" t="s">
        <v>169</v>
      </c>
      <c r="E359" s="269" t="s">
        <v>1</v>
      </c>
      <c r="F359" s="270" t="s">
        <v>831</v>
      </c>
      <c r="G359" s="268"/>
      <c r="H359" s="271">
        <v>7.2000000000000002</v>
      </c>
      <c r="I359" s="272"/>
      <c r="J359" s="268"/>
      <c r="K359" s="268"/>
      <c r="L359" s="273"/>
      <c r="M359" s="274"/>
      <c r="N359" s="275"/>
      <c r="O359" s="275"/>
      <c r="P359" s="275"/>
      <c r="Q359" s="275"/>
      <c r="R359" s="275"/>
      <c r="S359" s="275"/>
      <c r="T359" s="276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77" t="s">
        <v>169</v>
      </c>
      <c r="AU359" s="277" t="s">
        <v>83</v>
      </c>
      <c r="AV359" s="14" t="s">
        <v>83</v>
      </c>
      <c r="AW359" s="14" t="s">
        <v>31</v>
      </c>
      <c r="AX359" s="14" t="s">
        <v>74</v>
      </c>
      <c r="AY359" s="277" t="s">
        <v>160</v>
      </c>
    </row>
    <row r="360" s="14" customFormat="1">
      <c r="A360" s="14"/>
      <c r="B360" s="267"/>
      <c r="C360" s="268"/>
      <c r="D360" s="258" t="s">
        <v>169</v>
      </c>
      <c r="E360" s="269" t="s">
        <v>1</v>
      </c>
      <c r="F360" s="270" t="s">
        <v>832</v>
      </c>
      <c r="G360" s="268"/>
      <c r="H360" s="271">
        <v>5.5999999999999996</v>
      </c>
      <c r="I360" s="272"/>
      <c r="J360" s="268"/>
      <c r="K360" s="268"/>
      <c r="L360" s="273"/>
      <c r="M360" s="274"/>
      <c r="N360" s="275"/>
      <c r="O360" s="275"/>
      <c r="P360" s="275"/>
      <c r="Q360" s="275"/>
      <c r="R360" s="275"/>
      <c r="S360" s="275"/>
      <c r="T360" s="276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77" t="s">
        <v>169</v>
      </c>
      <c r="AU360" s="277" t="s">
        <v>83</v>
      </c>
      <c r="AV360" s="14" t="s">
        <v>83</v>
      </c>
      <c r="AW360" s="14" t="s">
        <v>31</v>
      </c>
      <c r="AX360" s="14" t="s">
        <v>74</v>
      </c>
      <c r="AY360" s="277" t="s">
        <v>160</v>
      </c>
    </row>
    <row r="361" s="14" customFormat="1">
      <c r="A361" s="14"/>
      <c r="B361" s="267"/>
      <c r="C361" s="268"/>
      <c r="D361" s="258" t="s">
        <v>169</v>
      </c>
      <c r="E361" s="269" t="s">
        <v>1</v>
      </c>
      <c r="F361" s="270" t="s">
        <v>833</v>
      </c>
      <c r="G361" s="268"/>
      <c r="H361" s="271">
        <v>5.7400000000000002</v>
      </c>
      <c r="I361" s="272"/>
      <c r="J361" s="268"/>
      <c r="K361" s="268"/>
      <c r="L361" s="273"/>
      <c r="M361" s="274"/>
      <c r="N361" s="275"/>
      <c r="O361" s="275"/>
      <c r="P361" s="275"/>
      <c r="Q361" s="275"/>
      <c r="R361" s="275"/>
      <c r="S361" s="275"/>
      <c r="T361" s="276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77" t="s">
        <v>169</v>
      </c>
      <c r="AU361" s="277" t="s">
        <v>83</v>
      </c>
      <c r="AV361" s="14" t="s">
        <v>83</v>
      </c>
      <c r="AW361" s="14" t="s">
        <v>31</v>
      </c>
      <c r="AX361" s="14" t="s">
        <v>74</v>
      </c>
      <c r="AY361" s="277" t="s">
        <v>160</v>
      </c>
    </row>
    <row r="362" s="14" customFormat="1">
      <c r="A362" s="14"/>
      <c r="B362" s="267"/>
      <c r="C362" s="268"/>
      <c r="D362" s="258" t="s">
        <v>169</v>
      </c>
      <c r="E362" s="269" t="s">
        <v>1</v>
      </c>
      <c r="F362" s="270" t="s">
        <v>834</v>
      </c>
      <c r="G362" s="268"/>
      <c r="H362" s="271">
        <v>6</v>
      </c>
      <c r="I362" s="272"/>
      <c r="J362" s="268"/>
      <c r="K362" s="268"/>
      <c r="L362" s="273"/>
      <c r="M362" s="274"/>
      <c r="N362" s="275"/>
      <c r="O362" s="275"/>
      <c r="P362" s="275"/>
      <c r="Q362" s="275"/>
      <c r="R362" s="275"/>
      <c r="S362" s="275"/>
      <c r="T362" s="276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77" t="s">
        <v>169</v>
      </c>
      <c r="AU362" s="277" t="s">
        <v>83</v>
      </c>
      <c r="AV362" s="14" t="s">
        <v>83</v>
      </c>
      <c r="AW362" s="14" t="s">
        <v>31</v>
      </c>
      <c r="AX362" s="14" t="s">
        <v>74</v>
      </c>
      <c r="AY362" s="277" t="s">
        <v>160</v>
      </c>
    </row>
    <row r="363" s="14" customFormat="1">
      <c r="A363" s="14"/>
      <c r="B363" s="267"/>
      <c r="C363" s="268"/>
      <c r="D363" s="258" t="s">
        <v>169</v>
      </c>
      <c r="E363" s="269" t="s">
        <v>1</v>
      </c>
      <c r="F363" s="270" t="s">
        <v>835</v>
      </c>
      <c r="G363" s="268"/>
      <c r="H363" s="271">
        <v>4.2199999999999998</v>
      </c>
      <c r="I363" s="272"/>
      <c r="J363" s="268"/>
      <c r="K363" s="268"/>
      <c r="L363" s="273"/>
      <c r="M363" s="274"/>
      <c r="N363" s="275"/>
      <c r="O363" s="275"/>
      <c r="P363" s="275"/>
      <c r="Q363" s="275"/>
      <c r="R363" s="275"/>
      <c r="S363" s="275"/>
      <c r="T363" s="276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77" t="s">
        <v>169</v>
      </c>
      <c r="AU363" s="277" t="s">
        <v>83</v>
      </c>
      <c r="AV363" s="14" t="s">
        <v>83</v>
      </c>
      <c r="AW363" s="14" t="s">
        <v>31</v>
      </c>
      <c r="AX363" s="14" t="s">
        <v>74</v>
      </c>
      <c r="AY363" s="277" t="s">
        <v>160</v>
      </c>
    </row>
    <row r="364" s="14" customFormat="1">
      <c r="A364" s="14"/>
      <c r="B364" s="267"/>
      <c r="C364" s="268"/>
      <c r="D364" s="258" t="s">
        <v>169</v>
      </c>
      <c r="E364" s="269" t="s">
        <v>1</v>
      </c>
      <c r="F364" s="270" t="s">
        <v>836</v>
      </c>
      <c r="G364" s="268"/>
      <c r="H364" s="271">
        <v>17.84</v>
      </c>
      <c r="I364" s="272"/>
      <c r="J364" s="268"/>
      <c r="K364" s="268"/>
      <c r="L364" s="273"/>
      <c r="M364" s="274"/>
      <c r="N364" s="275"/>
      <c r="O364" s="275"/>
      <c r="P364" s="275"/>
      <c r="Q364" s="275"/>
      <c r="R364" s="275"/>
      <c r="S364" s="275"/>
      <c r="T364" s="276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77" t="s">
        <v>169</v>
      </c>
      <c r="AU364" s="277" t="s">
        <v>83</v>
      </c>
      <c r="AV364" s="14" t="s">
        <v>83</v>
      </c>
      <c r="AW364" s="14" t="s">
        <v>31</v>
      </c>
      <c r="AX364" s="14" t="s">
        <v>74</v>
      </c>
      <c r="AY364" s="277" t="s">
        <v>160</v>
      </c>
    </row>
    <row r="365" s="14" customFormat="1">
      <c r="A365" s="14"/>
      <c r="B365" s="267"/>
      <c r="C365" s="268"/>
      <c r="D365" s="258" t="s">
        <v>169</v>
      </c>
      <c r="E365" s="269" t="s">
        <v>1</v>
      </c>
      <c r="F365" s="270" t="s">
        <v>837</v>
      </c>
      <c r="G365" s="268"/>
      <c r="H365" s="271">
        <v>12.470000000000001</v>
      </c>
      <c r="I365" s="272"/>
      <c r="J365" s="268"/>
      <c r="K365" s="268"/>
      <c r="L365" s="273"/>
      <c r="M365" s="274"/>
      <c r="N365" s="275"/>
      <c r="O365" s="275"/>
      <c r="P365" s="275"/>
      <c r="Q365" s="275"/>
      <c r="R365" s="275"/>
      <c r="S365" s="275"/>
      <c r="T365" s="276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77" t="s">
        <v>169</v>
      </c>
      <c r="AU365" s="277" t="s">
        <v>83</v>
      </c>
      <c r="AV365" s="14" t="s">
        <v>83</v>
      </c>
      <c r="AW365" s="14" t="s">
        <v>31</v>
      </c>
      <c r="AX365" s="14" t="s">
        <v>74</v>
      </c>
      <c r="AY365" s="277" t="s">
        <v>160</v>
      </c>
    </row>
    <row r="366" s="16" customFormat="1">
      <c r="A366" s="16"/>
      <c r="B366" s="299"/>
      <c r="C366" s="300"/>
      <c r="D366" s="258" t="s">
        <v>169</v>
      </c>
      <c r="E366" s="301" t="s">
        <v>1</v>
      </c>
      <c r="F366" s="302" t="s">
        <v>189</v>
      </c>
      <c r="G366" s="300"/>
      <c r="H366" s="303">
        <v>67.590000000000003</v>
      </c>
      <c r="I366" s="304"/>
      <c r="J366" s="300"/>
      <c r="K366" s="300"/>
      <c r="L366" s="305"/>
      <c r="M366" s="306"/>
      <c r="N366" s="307"/>
      <c r="O366" s="307"/>
      <c r="P366" s="307"/>
      <c r="Q366" s="307"/>
      <c r="R366" s="307"/>
      <c r="S366" s="307"/>
      <c r="T366" s="308"/>
      <c r="U366" s="16"/>
      <c r="V366" s="16"/>
      <c r="W366" s="16"/>
      <c r="X366" s="16"/>
      <c r="Y366" s="16"/>
      <c r="Z366" s="16"/>
      <c r="AA366" s="16"/>
      <c r="AB366" s="16"/>
      <c r="AC366" s="16"/>
      <c r="AD366" s="16"/>
      <c r="AE366" s="16"/>
      <c r="AT366" s="309" t="s">
        <v>169</v>
      </c>
      <c r="AU366" s="309" t="s">
        <v>83</v>
      </c>
      <c r="AV366" s="16" t="s">
        <v>167</v>
      </c>
      <c r="AW366" s="16" t="s">
        <v>31</v>
      </c>
      <c r="AX366" s="16" t="s">
        <v>8</v>
      </c>
      <c r="AY366" s="309" t="s">
        <v>160</v>
      </c>
    </row>
    <row r="367" s="2" customFormat="1" ht="24.15" customHeight="1">
      <c r="A367" s="39"/>
      <c r="B367" s="40"/>
      <c r="C367" s="243" t="s">
        <v>838</v>
      </c>
      <c r="D367" s="243" t="s">
        <v>163</v>
      </c>
      <c r="E367" s="244" t="s">
        <v>839</v>
      </c>
      <c r="F367" s="245" t="s">
        <v>840</v>
      </c>
      <c r="G367" s="246" t="s">
        <v>316</v>
      </c>
      <c r="H367" s="247">
        <v>67.590000000000003</v>
      </c>
      <c r="I367" s="248"/>
      <c r="J367" s="247">
        <f>ROUND(I367*H367,0)</f>
        <v>0</v>
      </c>
      <c r="K367" s="249"/>
      <c r="L367" s="45"/>
      <c r="M367" s="250" t="s">
        <v>1</v>
      </c>
      <c r="N367" s="251" t="s">
        <v>39</v>
      </c>
      <c r="O367" s="92"/>
      <c r="P367" s="252">
        <f>O367*H367</f>
        <v>0</v>
      </c>
      <c r="Q367" s="252">
        <v>0</v>
      </c>
      <c r="R367" s="252">
        <f>Q367*H367</f>
        <v>0</v>
      </c>
      <c r="S367" s="252">
        <v>0</v>
      </c>
      <c r="T367" s="253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54" t="s">
        <v>167</v>
      </c>
      <c r="AT367" s="254" t="s">
        <v>163</v>
      </c>
      <c r="AU367" s="254" t="s">
        <v>83</v>
      </c>
      <c r="AY367" s="18" t="s">
        <v>160</v>
      </c>
      <c r="BE367" s="255">
        <f>IF(N367="základní",J367,0)</f>
        <v>0</v>
      </c>
      <c r="BF367" s="255">
        <f>IF(N367="snížená",J367,0)</f>
        <v>0</v>
      </c>
      <c r="BG367" s="255">
        <f>IF(N367="zákl. přenesená",J367,0)</f>
        <v>0</v>
      </c>
      <c r="BH367" s="255">
        <f>IF(N367="sníž. přenesená",J367,0)</f>
        <v>0</v>
      </c>
      <c r="BI367" s="255">
        <f>IF(N367="nulová",J367,0)</f>
        <v>0</v>
      </c>
      <c r="BJ367" s="18" t="s">
        <v>8</v>
      </c>
      <c r="BK367" s="255">
        <f>ROUND(I367*H367,0)</f>
        <v>0</v>
      </c>
      <c r="BL367" s="18" t="s">
        <v>167</v>
      </c>
      <c r="BM367" s="254" t="s">
        <v>841</v>
      </c>
    </row>
    <row r="368" s="2" customFormat="1" ht="24.15" customHeight="1">
      <c r="A368" s="39"/>
      <c r="B368" s="40"/>
      <c r="C368" s="243" t="s">
        <v>842</v>
      </c>
      <c r="D368" s="243" t="s">
        <v>163</v>
      </c>
      <c r="E368" s="244" t="s">
        <v>202</v>
      </c>
      <c r="F368" s="245" t="s">
        <v>843</v>
      </c>
      <c r="G368" s="246" t="s">
        <v>199</v>
      </c>
      <c r="H368" s="247">
        <v>90</v>
      </c>
      <c r="I368" s="248"/>
      <c r="J368" s="247">
        <f>ROUND(I368*H368,0)</f>
        <v>0</v>
      </c>
      <c r="K368" s="249"/>
      <c r="L368" s="45"/>
      <c r="M368" s="250" t="s">
        <v>1</v>
      </c>
      <c r="N368" s="251" t="s">
        <v>39</v>
      </c>
      <c r="O368" s="92"/>
      <c r="P368" s="252">
        <f>O368*H368</f>
        <v>0</v>
      </c>
      <c r="Q368" s="252">
        <v>0</v>
      </c>
      <c r="R368" s="252">
        <f>Q368*H368</f>
        <v>0</v>
      </c>
      <c r="S368" s="252">
        <v>0</v>
      </c>
      <c r="T368" s="253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54" t="s">
        <v>167</v>
      </c>
      <c r="AT368" s="254" t="s">
        <v>163</v>
      </c>
      <c r="AU368" s="254" t="s">
        <v>83</v>
      </c>
      <c r="AY368" s="18" t="s">
        <v>160</v>
      </c>
      <c r="BE368" s="255">
        <f>IF(N368="základní",J368,0)</f>
        <v>0</v>
      </c>
      <c r="BF368" s="255">
        <f>IF(N368="snížená",J368,0)</f>
        <v>0</v>
      </c>
      <c r="BG368" s="255">
        <f>IF(N368="zákl. přenesená",J368,0)</f>
        <v>0</v>
      </c>
      <c r="BH368" s="255">
        <f>IF(N368="sníž. přenesená",J368,0)</f>
        <v>0</v>
      </c>
      <c r="BI368" s="255">
        <f>IF(N368="nulová",J368,0)</f>
        <v>0</v>
      </c>
      <c r="BJ368" s="18" t="s">
        <v>8</v>
      </c>
      <c r="BK368" s="255">
        <f>ROUND(I368*H368,0)</f>
        <v>0</v>
      </c>
      <c r="BL368" s="18" t="s">
        <v>167</v>
      </c>
      <c r="BM368" s="254" t="s">
        <v>844</v>
      </c>
    </row>
    <row r="369" s="2" customFormat="1" ht="16.5" customHeight="1">
      <c r="A369" s="39"/>
      <c r="B369" s="40"/>
      <c r="C369" s="243" t="s">
        <v>845</v>
      </c>
      <c r="D369" s="243" t="s">
        <v>163</v>
      </c>
      <c r="E369" s="244" t="s">
        <v>206</v>
      </c>
      <c r="F369" s="245" t="s">
        <v>846</v>
      </c>
      <c r="G369" s="246" t="s">
        <v>199</v>
      </c>
      <c r="H369" s="247">
        <v>6</v>
      </c>
      <c r="I369" s="248"/>
      <c r="J369" s="247">
        <f>ROUND(I369*H369,0)</f>
        <v>0</v>
      </c>
      <c r="K369" s="249"/>
      <c r="L369" s="45"/>
      <c r="M369" s="250" t="s">
        <v>1</v>
      </c>
      <c r="N369" s="251" t="s">
        <v>39</v>
      </c>
      <c r="O369" s="92"/>
      <c r="P369" s="252">
        <f>O369*H369</f>
        <v>0</v>
      </c>
      <c r="Q369" s="252">
        <v>0</v>
      </c>
      <c r="R369" s="252">
        <f>Q369*H369</f>
        <v>0</v>
      </c>
      <c r="S369" s="252">
        <v>0</v>
      </c>
      <c r="T369" s="253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54" t="s">
        <v>167</v>
      </c>
      <c r="AT369" s="254" t="s">
        <v>163</v>
      </c>
      <c r="AU369" s="254" t="s">
        <v>83</v>
      </c>
      <c r="AY369" s="18" t="s">
        <v>160</v>
      </c>
      <c r="BE369" s="255">
        <f>IF(N369="základní",J369,0)</f>
        <v>0</v>
      </c>
      <c r="BF369" s="255">
        <f>IF(N369="snížená",J369,0)</f>
        <v>0</v>
      </c>
      <c r="BG369" s="255">
        <f>IF(N369="zákl. přenesená",J369,0)</f>
        <v>0</v>
      </c>
      <c r="BH369" s="255">
        <f>IF(N369="sníž. přenesená",J369,0)</f>
        <v>0</v>
      </c>
      <c r="BI369" s="255">
        <f>IF(N369="nulová",J369,0)</f>
        <v>0</v>
      </c>
      <c r="BJ369" s="18" t="s">
        <v>8</v>
      </c>
      <c r="BK369" s="255">
        <f>ROUND(I369*H369,0)</f>
        <v>0</v>
      </c>
      <c r="BL369" s="18" t="s">
        <v>167</v>
      </c>
      <c r="BM369" s="254" t="s">
        <v>847</v>
      </c>
    </row>
    <row r="370" s="2" customFormat="1" ht="16.5" customHeight="1">
      <c r="A370" s="39"/>
      <c r="B370" s="40"/>
      <c r="C370" s="243" t="s">
        <v>848</v>
      </c>
      <c r="D370" s="243" t="s">
        <v>163</v>
      </c>
      <c r="E370" s="244" t="s">
        <v>210</v>
      </c>
      <c r="F370" s="245" t="s">
        <v>849</v>
      </c>
      <c r="G370" s="246" t="s">
        <v>199</v>
      </c>
      <c r="H370" s="247">
        <v>20</v>
      </c>
      <c r="I370" s="248"/>
      <c r="J370" s="247">
        <f>ROUND(I370*H370,0)</f>
        <v>0</v>
      </c>
      <c r="K370" s="249"/>
      <c r="L370" s="45"/>
      <c r="M370" s="250" t="s">
        <v>1</v>
      </c>
      <c r="N370" s="251" t="s">
        <v>39</v>
      </c>
      <c r="O370" s="92"/>
      <c r="P370" s="252">
        <f>O370*H370</f>
        <v>0</v>
      </c>
      <c r="Q370" s="252">
        <v>0</v>
      </c>
      <c r="R370" s="252">
        <f>Q370*H370</f>
        <v>0</v>
      </c>
      <c r="S370" s="252">
        <v>0</v>
      </c>
      <c r="T370" s="253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54" t="s">
        <v>167</v>
      </c>
      <c r="AT370" s="254" t="s">
        <v>163</v>
      </c>
      <c r="AU370" s="254" t="s">
        <v>83</v>
      </c>
      <c r="AY370" s="18" t="s">
        <v>160</v>
      </c>
      <c r="BE370" s="255">
        <f>IF(N370="základní",J370,0)</f>
        <v>0</v>
      </c>
      <c r="BF370" s="255">
        <f>IF(N370="snížená",J370,0)</f>
        <v>0</v>
      </c>
      <c r="BG370" s="255">
        <f>IF(N370="zákl. přenesená",J370,0)</f>
        <v>0</v>
      </c>
      <c r="BH370" s="255">
        <f>IF(N370="sníž. přenesená",J370,0)</f>
        <v>0</v>
      </c>
      <c r="BI370" s="255">
        <f>IF(N370="nulová",J370,0)</f>
        <v>0</v>
      </c>
      <c r="BJ370" s="18" t="s">
        <v>8</v>
      </c>
      <c r="BK370" s="255">
        <f>ROUND(I370*H370,0)</f>
        <v>0</v>
      </c>
      <c r="BL370" s="18" t="s">
        <v>167</v>
      </c>
      <c r="BM370" s="254" t="s">
        <v>850</v>
      </c>
    </row>
    <row r="371" s="2" customFormat="1" ht="24.15" customHeight="1">
      <c r="A371" s="39"/>
      <c r="B371" s="40"/>
      <c r="C371" s="243" t="s">
        <v>851</v>
      </c>
      <c r="D371" s="243" t="s">
        <v>163</v>
      </c>
      <c r="E371" s="244" t="s">
        <v>852</v>
      </c>
      <c r="F371" s="245" t="s">
        <v>853</v>
      </c>
      <c r="G371" s="246" t="s">
        <v>199</v>
      </c>
      <c r="H371" s="247">
        <v>100</v>
      </c>
      <c r="I371" s="248"/>
      <c r="J371" s="247">
        <f>ROUND(I371*H371,0)</f>
        <v>0</v>
      </c>
      <c r="K371" s="249"/>
      <c r="L371" s="45"/>
      <c r="M371" s="250" t="s">
        <v>1</v>
      </c>
      <c r="N371" s="251" t="s">
        <v>39</v>
      </c>
      <c r="O371" s="92"/>
      <c r="P371" s="252">
        <f>O371*H371</f>
        <v>0</v>
      </c>
      <c r="Q371" s="252">
        <v>0</v>
      </c>
      <c r="R371" s="252">
        <f>Q371*H371</f>
        <v>0</v>
      </c>
      <c r="S371" s="252">
        <v>0</v>
      </c>
      <c r="T371" s="253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54" t="s">
        <v>167</v>
      </c>
      <c r="AT371" s="254" t="s">
        <v>163</v>
      </c>
      <c r="AU371" s="254" t="s">
        <v>83</v>
      </c>
      <c r="AY371" s="18" t="s">
        <v>160</v>
      </c>
      <c r="BE371" s="255">
        <f>IF(N371="základní",J371,0)</f>
        <v>0</v>
      </c>
      <c r="BF371" s="255">
        <f>IF(N371="snížená",J371,0)</f>
        <v>0</v>
      </c>
      <c r="BG371" s="255">
        <f>IF(N371="zákl. přenesená",J371,0)</f>
        <v>0</v>
      </c>
      <c r="BH371" s="255">
        <f>IF(N371="sníž. přenesená",J371,0)</f>
        <v>0</v>
      </c>
      <c r="BI371" s="255">
        <f>IF(N371="nulová",J371,0)</f>
        <v>0</v>
      </c>
      <c r="BJ371" s="18" t="s">
        <v>8</v>
      </c>
      <c r="BK371" s="255">
        <f>ROUND(I371*H371,0)</f>
        <v>0</v>
      </c>
      <c r="BL371" s="18" t="s">
        <v>167</v>
      </c>
      <c r="BM371" s="254" t="s">
        <v>854</v>
      </c>
    </row>
    <row r="372" s="2" customFormat="1" ht="21.75" customHeight="1">
      <c r="A372" s="39"/>
      <c r="B372" s="40"/>
      <c r="C372" s="243" t="s">
        <v>855</v>
      </c>
      <c r="D372" s="243" t="s">
        <v>163</v>
      </c>
      <c r="E372" s="244" t="s">
        <v>856</v>
      </c>
      <c r="F372" s="245" t="s">
        <v>857</v>
      </c>
      <c r="G372" s="246" t="s">
        <v>199</v>
      </c>
      <c r="H372" s="247">
        <v>75</v>
      </c>
      <c r="I372" s="248"/>
      <c r="J372" s="247">
        <f>ROUND(I372*H372,0)</f>
        <v>0</v>
      </c>
      <c r="K372" s="249"/>
      <c r="L372" s="45"/>
      <c r="M372" s="250" t="s">
        <v>1</v>
      </c>
      <c r="N372" s="251" t="s">
        <v>39</v>
      </c>
      <c r="O372" s="92"/>
      <c r="P372" s="252">
        <f>O372*H372</f>
        <v>0</v>
      </c>
      <c r="Q372" s="252">
        <v>0</v>
      </c>
      <c r="R372" s="252">
        <f>Q372*H372</f>
        <v>0</v>
      </c>
      <c r="S372" s="252">
        <v>0</v>
      </c>
      <c r="T372" s="253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54" t="s">
        <v>167</v>
      </c>
      <c r="AT372" s="254" t="s">
        <v>163</v>
      </c>
      <c r="AU372" s="254" t="s">
        <v>83</v>
      </c>
      <c r="AY372" s="18" t="s">
        <v>160</v>
      </c>
      <c r="BE372" s="255">
        <f>IF(N372="základní",J372,0)</f>
        <v>0</v>
      </c>
      <c r="BF372" s="255">
        <f>IF(N372="snížená",J372,0)</f>
        <v>0</v>
      </c>
      <c r="BG372" s="255">
        <f>IF(N372="zákl. přenesená",J372,0)</f>
        <v>0</v>
      </c>
      <c r="BH372" s="255">
        <f>IF(N372="sníž. přenesená",J372,0)</f>
        <v>0</v>
      </c>
      <c r="BI372" s="255">
        <f>IF(N372="nulová",J372,0)</f>
        <v>0</v>
      </c>
      <c r="BJ372" s="18" t="s">
        <v>8</v>
      </c>
      <c r="BK372" s="255">
        <f>ROUND(I372*H372,0)</f>
        <v>0</v>
      </c>
      <c r="BL372" s="18" t="s">
        <v>167</v>
      </c>
      <c r="BM372" s="254" t="s">
        <v>858</v>
      </c>
    </row>
    <row r="373" s="2" customFormat="1" ht="16.5" customHeight="1">
      <c r="A373" s="39"/>
      <c r="B373" s="40"/>
      <c r="C373" s="243" t="s">
        <v>859</v>
      </c>
      <c r="D373" s="243" t="s">
        <v>163</v>
      </c>
      <c r="E373" s="244" t="s">
        <v>860</v>
      </c>
      <c r="F373" s="245" t="s">
        <v>861</v>
      </c>
      <c r="G373" s="246" t="s">
        <v>862</v>
      </c>
      <c r="H373" s="247">
        <v>1</v>
      </c>
      <c r="I373" s="248"/>
      <c r="J373" s="247">
        <f>ROUND(I373*H373,0)</f>
        <v>0</v>
      </c>
      <c r="K373" s="249"/>
      <c r="L373" s="45"/>
      <c r="M373" s="250" t="s">
        <v>1</v>
      </c>
      <c r="N373" s="251" t="s">
        <v>39</v>
      </c>
      <c r="O373" s="92"/>
      <c r="P373" s="252">
        <f>O373*H373</f>
        <v>0</v>
      </c>
      <c r="Q373" s="252">
        <v>0</v>
      </c>
      <c r="R373" s="252">
        <f>Q373*H373</f>
        <v>0</v>
      </c>
      <c r="S373" s="252">
        <v>0</v>
      </c>
      <c r="T373" s="253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54" t="s">
        <v>260</v>
      </c>
      <c r="AT373" s="254" t="s">
        <v>163</v>
      </c>
      <c r="AU373" s="254" t="s">
        <v>83</v>
      </c>
      <c r="AY373" s="18" t="s">
        <v>160</v>
      </c>
      <c r="BE373" s="255">
        <f>IF(N373="základní",J373,0)</f>
        <v>0</v>
      </c>
      <c r="BF373" s="255">
        <f>IF(N373="snížená",J373,0)</f>
        <v>0</v>
      </c>
      <c r="BG373" s="255">
        <f>IF(N373="zákl. přenesená",J373,0)</f>
        <v>0</v>
      </c>
      <c r="BH373" s="255">
        <f>IF(N373="sníž. přenesená",J373,0)</f>
        <v>0</v>
      </c>
      <c r="BI373" s="255">
        <f>IF(N373="nulová",J373,0)</f>
        <v>0</v>
      </c>
      <c r="BJ373" s="18" t="s">
        <v>8</v>
      </c>
      <c r="BK373" s="255">
        <f>ROUND(I373*H373,0)</f>
        <v>0</v>
      </c>
      <c r="BL373" s="18" t="s">
        <v>260</v>
      </c>
      <c r="BM373" s="254" t="s">
        <v>863</v>
      </c>
    </row>
    <row r="374" s="2" customFormat="1" ht="16.5" customHeight="1">
      <c r="A374" s="39"/>
      <c r="B374" s="40"/>
      <c r="C374" s="243" t="s">
        <v>864</v>
      </c>
      <c r="D374" s="243" t="s">
        <v>163</v>
      </c>
      <c r="E374" s="244" t="s">
        <v>865</v>
      </c>
      <c r="F374" s="245" t="s">
        <v>866</v>
      </c>
      <c r="G374" s="246" t="s">
        <v>199</v>
      </c>
      <c r="H374" s="247">
        <v>30</v>
      </c>
      <c r="I374" s="248"/>
      <c r="J374" s="247">
        <f>ROUND(I374*H374,0)</f>
        <v>0</v>
      </c>
      <c r="K374" s="249"/>
      <c r="L374" s="45"/>
      <c r="M374" s="250" t="s">
        <v>1</v>
      </c>
      <c r="N374" s="251" t="s">
        <v>39</v>
      </c>
      <c r="O374" s="92"/>
      <c r="P374" s="252">
        <f>O374*H374</f>
        <v>0</v>
      </c>
      <c r="Q374" s="252">
        <v>0</v>
      </c>
      <c r="R374" s="252">
        <f>Q374*H374</f>
        <v>0</v>
      </c>
      <c r="S374" s="252">
        <v>0</v>
      </c>
      <c r="T374" s="253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54" t="s">
        <v>260</v>
      </c>
      <c r="AT374" s="254" t="s">
        <v>163</v>
      </c>
      <c r="AU374" s="254" t="s">
        <v>83</v>
      </c>
      <c r="AY374" s="18" t="s">
        <v>160</v>
      </c>
      <c r="BE374" s="255">
        <f>IF(N374="základní",J374,0)</f>
        <v>0</v>
      </c>
      <c r="BF374" s="255">
        <f>IF(N374="snížená",J374,0)</f>
        <v>0</v>
      </c>
      <c r="BG374" s="255">
        <f>IF(N374="zákl. přenesená",J374,0)</f>
        <v>0</v>
      </c>
      <c r="BH374" s="255">
        <f>IF(N374="sníž. přenesená",J374,0)</f>
        <v>0</v>
      </c>
      <c r="BI374" s="255">
        <f>IF(N374="nulová",J374,0)</f>
        <v>0</v>
      </c>
      <c r="BJ374" s="18" t="s">
        <v>8</v>
      </c>
      <c r="BK374" s="255">
        <f>ROUND(I374*H374,0)</f>
        <v>0</v>
      </c>
      <c r="BL374" s="18" t="s">
        <v>260</v>
      </c>
      <c r="BM374" s="254" t="s">
        <v>867</v>
      </c>
    </row>
    <row r="375" s="2" customFormat="1" ht="16.5" customHeight="1">
      <c r="A375" s="39"/>
      <c r="B375" s="40"/>
      <c r="C375" s="243" t="s">
        <v>868</v>
      </c>
      <c r="D375" s="243" t="s">
        <v>163</v>
      </c>
      <c r="E375" s="244" t="s">
        <v>869</v>
      </c>
      <c r="F375" s="245" t="s">
        <v>870</v>
      </c>
      <c r="G375" s="246" t="s">
        <v>871</v>
      </c>
      <c r="H375" s="247">
        <v>125</v>
      </c>
      <c r="I375" s="248"/>
      <c r="J375" s="247">
        <f>ROUND(I375*H375,0)</f>
        <v>0</v>
      </c>
      <c r="K375" s="249"/>
      <c r="L375" s="45"/>
      <c r="M375" s="250" t="s">
        <v>1</v>
      </c>
      <c r="N375" s="251" t="s">
        <v>39</v>
      </c>
      <c r="O375" s="92"/>
      <c r="P375" s="252">
        <f>O375*H375</f>
        <v>0</v>
      </c>
      <c r="Q375" s="252">
        <v>0</v>
      </c>
      <c r="R375" s="252">
        <f>Q375*H375</f>
        <v>0</v>
      </c>
      <c r="S375" s="252">
        <v>0</v>
      </c>
      <c r="T375" s="253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54" t="s">
        <v>167</v>
      </c>
      <c r="AT375" s="254" t="s">
        <v>163</v>
      </c>
      <c r="AU375" s="254" t="s">
        <v>83</v>
      </c>
      <c r="AY375" s="18" t="s">
        <v>160</v>
      </c>
      <c r="BE375" s="255">
        <f>IF(N375="základní",J375,0)</f>
        <v>0</v>
      </c>
      <c r="BF375" s="255">
        <f>IF(N375="snížená",J375,0)</f>
        <v>0</v>
      </c>
      <c r="BG375" s="255">
        <f>IF(N375="zákl. přenesená",J375,0)</f>
        <v>0</v>
      </c>
      <c r="BH375" s="255">
        <f>IF(N375="sníž. přenesená",J375,0)</f>
        <v>0</v>
      </c>
      <c r="BI375" s="255">
        <f>IF(N375="nulová",J375,0)</f>
        <v>0</v>
      </c>
      <c r="BJ375" s="18" t="s">
        <v>8</v>
      </c>
      <c r="BK375" s="255">
        <f>ROUND(I375*H375,0)</f>
        <v>0</v>
      </c>
      <c r="BL375" s="18" t="s">
        <v>167</v>
      </c>
      <c r="BM375" s="254" t="s">
        <v>872</v>
      </c>
    </row>
    <row r="376" s="2" customFormat="1" ht="16.5" customHeight="1">
      <c r="A376" s="39"/>
      <c r="B376" s="40"/>
      <c r="C376" s="243" t="s">
        <v>873</v>
      </c>
      <c r="D376" s="243" t="s">
        <v>163</v>
      </c>
      <c r="E376" s="244" t="s">
        <v>874</v>
      </c>
      <c r="F376" s="245" t="s">
        <v>875</v>
      </c>
      <c r="G376" s="246" t="s">
        <v>199</v>
      </c>
      <c r="H376" s="247">
        <v>100</v>
      </c>
      <c r="I376" s="248"/>
      <c r="J376" s="247">
        <f>ROUND(I376*H376,0)</f>
        <v>0</v>
      </c>
      <c r="K376" s="249"/>
      <c r="L376" s="45"/>
      <c r="M376" s="250" t="s">
        <v>1</v>
      </c>
      <c r="N376" s="251" t="s">
        <v>39</v>
      </c>
      <c r="O376" s="92"/>
      <c r="P376" s="252">
        <f>O376*H376</f>
        <v>0</v>
      </c>
      <c r="Q376" s="252">
        <v>0</v>
      </c>
      <c r="R376" s="252">
        <f>Q376*H376</f>
        <v>0</v>
      </c>
      <c r="S376" s="252">
        <v>0</v>
      </c>
      <c r="T376" s="253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54" t="s">
        <v>167</v>
      </c>
      <c r="AT376" s="254" t="s">
        <v>163</v>
      </c>
      <c r="AU376" s="254" t="s">
        <v>83</v>
      </c>
      <c r="AY376" s="18" t="s">
        <v>160</v>
      </c>
      <c r="BE376" s="255">
        <f>IF(N376="základní",J376,0)</f>
        <v>0</v>
      </c>
      <c r="BF376" s="255">
        <f>IF(N376="snížená",J376,0)</f>
        <v>0</v>
      </c>
      <c r="BG376" s="255">
        <f>IF(N376="zákl. přenesená",J376,0)</f>
        <v>0</v>
      </c>
      <c r="BH376" s="255">
        <f>IF(N376="sníž. přenesená",J376,0)</f>
        <v>0</v>
      </c>
      <c r="BI376" s="255">
        <f>IF(N376="nulová",J376,0)</f>
        <v>0</v>
      </c>
      <c r="BJ376" s="18" t="s">
        <v>8</v>
      </c>
      <c r="BK376" s="255">
        <f>ROUND(I376*H376,0)</f>
        <v>0</v>
      </c>
      <c r="BL376" s="18" t="s">
        <v>167</v>
      </c>
      <c r="BM376" s="254" t="s">
        <v>876</v>
      </c>
    </row>
    <row r="377" s="2" customFormat="1" ht="33" customHeight="1">
      <c r="A377" s="39"/>
      <c r="B377" s="40"/>
      <c r="C377" s="243" t="s">
        <v>877</v>
      </c>
      <c r="D377" s="243" t="s">
        <v>163</v>
      </c>
      <c r="E377" s="244" t="s">
        <v>214</v>
      </c>
      <c r="F377" s="245" t="s">
        <v>215</v>
      </c>
      <c r="G377" s="246" t="s">
        <v>166</v>
      </c>
      <c r="H377" s="247">
        <v>157.61000000000001</v>
      </c>
      <c r="I377" s="248"/>
      <c r="J377" s="247">
        <f>ROUND(I377*H377,0)</f>
        <v>0</v>
      </c>
      <c r="K377" s="249"/>
      <c r="L377" s="45"/>
      <c r="M377" s="250" t="s">
        <v>1</v>
      </c>
      <c r="N377" s="251" t="s">
        <v>39</v>
      </c>
      <c r="O377" s="92"/>
      <c r="P377" s="252">
        <f>O377*H377</f>
        <v>0</v>
      </c>
      <c r="Q377" s="252">
        <v>0</v>
      </c>
      <c r="R377" s="252">
        <f>Q377*H377</f>
        <v>0</v>
      </c>
      <c r="S377" s="252">
        <v>0</v>
      </c>
      <c r="T377" s="253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54" t="s">
        <v>167</v>
      </c>
      <c r="AT377" s="254" t="s">
        <v>163</v>
      </c>
      <c r="AU377" s="254" t="s">
        <v>83</v>
      </c>
      <c r="AY377" s="18" t="s">
        <v>160</v>
      </c>
      <c r="BE377" s="255">
        <f>IF(N377="základní",J377,0)</f>
        <v>0</v>
      </c>
      <c r="BF377" s="255">
        <f>IF(N377="snížená",J377,0)</f>
        <v>0</v>
      </c>
      <c r="BG377" s="255">
        <f>IF(N377="zákl. přenesená",J377,0)</f>
        <v>0</v>
      </c>
      <c r="BH377" s="255">
        <f>IF(N377="sníž. přenesená",J377,0)</f>
        <v>0</v>
      </c>
      <c r="BI377" s="255">
        <f>IF(N377="nulová",J377,0)</f>
        <v>0</v>
      </c>
      <c r="BJ377" s="18" t="s">
        <v>8</v>
      </c>
      <c r="BK377" s="255">
        <f>ROUND(I377*H377,0)</f>
        <v>0</v>
      </c>
      <c r="BL377" s="18" t="s">
        <v>167</v>
      </c>
      <c r="BM377" s="254" t="s">
        <v>878</v>
      </c>
    </row>
    <row r="378" s="14" customFormat="1">
      <c r="A378" s="14"/>
      <c r="B378" s="267"/>
      <c r="C378" s="268"/>
      <c r="D378" s="258" t="s">
        <v>169</v>
      </c>
      <c r="E378" s="269" t="s">
        <v>1</v>
      </c>
      <c r="F378" s="270" t="s">
        <v>217</v>
      </c>
      <c r="G378" s="268"/>
      <c r="H378" s="271">
        <v>52.609999999999999</v>
      </c>
      <c r="I378" s="272"/>
      <c r="J378" s="268"/>
      <c r="K378" s="268"/>
      <c r="L378" s="273"/>
      <c r="M378" s="274"/>
      <c r="N378" s="275"/>
      <c r="O378" s="275"/>
      <c r="P378" s="275"/>
      <c r="Q378" s="275"/>
      <c r="R378" s="275"/>
      <c r="S378" s="275"/>
      <c r="T378" s="276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77" t="s">
        <v>169</v>
      </c>
      <c r="AU378" s="277" t="s">
        <v>83</v>
      </c>
      <c r="AV378" s="14" t="s">
        <v>83</v>
      </c>
      <c r="AW378" s="14" t="s">
        <v>31</v>
      </c>
      <c r="AX378" s="14" t="s">
        <v>74</v>
      </c>
      <c r="AY378" s="277" t="s">
        <v>160</v>
      </c>
    </row>
    <row r="379" s="14" customFormat="1">
      <c r="A379" s="14"/>
      <c r="B379" s="267"/>
      <c r="C379" s="268"/>
      <c r="D379" s="258" t="s">
        <v>169</v>
      </c>
      <c r="E379" s="269" t="s">
        <v>1</v>
      </c>
      <c r="F379" s="270" t="s">
        <v>879</v>
      </c>
      <c r="G379" s="268"/>
      <c r="H379" s="271">
        <v>105</v>
      </c>
      <c r="I379" s="272"/>
      <c r="J379" s="268"/>
      <c r="K379" s="268"/>
      <c r="L379" s="273"/>
      <c r="M379" s="274"/>
      <c r="N379" s="275"/>
      <c r="O379" s="275"/>
      <c r="P379" s="275"/>
      <c r="Q379" s="275"/>
      <c r="R379" s="275"/>
      <c r="S379" s="275"/>
      <c r="T379" s="276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77" t="s">
        <v>169</v>
      </c>
      <c r="AU379" s="277" t="s">
        <v>83</v>
      </c>
      <c r="AV379" s="14" t="s">
        <v>83</v>
      </c>
      <c r="AW379" s="14" t="s">
        <v>31</v>
      </c>
      <c r="AX379" s="14" t="s">
        <v>74</v>
      </c>
      <c r="AY379" s="277" t="s">
        <v>160</v>
      </c>
    </row>
    <row r="380" s="16" customFormat="1">
      <c r="A380" s="16"/>
      <c r="B380" s="299"/>
      <c r="C380" s="300"/>
      <c r="D380" s="258" t="s">
        <v>169</v>
      </c>
      <c r="E380" s="301" t="s">
        <v>1</v>
      </c>
      <c r="F380" s="302" t="s">
        <v>189</v>
      </c>
      <c r="G380" s="300"/>
      <c r="H380" s="303">
        <v>157.61000000000001</v>
      </c>
      <c r="I380" s="304"/>
      <c r="J380" s="300"/>
      <c r="K380" s="300"/>
      <c r="L380" s="305"/>
      <c r="M380" s="306"/>
      <c r="N380" s="307"/>
      <c r="O380" s="307"/>
      <c r="P380" s="307"/>
      <c r="Q380" s="307"/>
      <c r="R380" s="307"/>
      <c r="S380" s="307"/>
      <c r="T380" s="308"/>
      <c r="U380" s="16"/>
      <c r="V380" s="16"/>
      <c r="W380" s="16"/>
      <c r="X380" s="16"/>
      <c r="Y380" s="16"/>
      <c r="Z380" s="16"/>
      <c r="AA380" s="16"/>
      <c r="AB380" s="16"/>
      <c r="AC380" s="16"/>
      <c r="AD380" s="16"/>
      <c r="AE380" s="16"/>
      <c r="AT380" s="309" t="s">
        <v>169</v>
      </c>
      <c r="AU380" s="309" t="s">
        <v>83</v>
      </c>
      <c r="AV380" s="16" t="s">
        <v>167</v>
      </c>
      <c r="AW380" s="16" t="s">
        <v>31</v>
      </c>
      <c r="AX380" s="16" t="s">
        <v>8</v>
      </c>
      <c r="AY380" s="309" t="s">
        <v>160</v>
      </c>
    </row>
    <row r="381" s="2" customFormat="1" ht="37.8" customHeight="1">
      <c r="A381" s="39"/>
      <c r="B381" s="40"/>
      <c r="C381" s="243" t="s">
        <v>880</v>
      </c>
      <c r="D381" s="243" t="s">
        <v>163</v>
      </c>
      <c r="E381" s="244" t="s">
        <v>219</v>
      </c>
      <c r="F381" s="245" t="s">
        <v>220</v>
      </c>
      <c r="G381" s="246" t="s">
        <v>166</v>
      </c>
      <c r="H381" s="247">
        <v>7036.54</v>
      </c>
      <c r="I381" s="248"/>
      <c r="J381" s="247">
        <f>ROUND(I381*H381,0)</f>
        <v>0</v>
      </c>
      <c r="K381" s="249"/>
      <c r="L381" s="45"/>
      <c r="M381" s="250" t="s">
        <v>1</v>
      </c>
      <c r="N381" s="251" t="s">
        <v>39</v>
      </c>
      <c r="O381" s="92"/>
      <c r="P381" s="252">
        <f>O381*H381</f>
        <v>0</v>
      </c>
      <c r="Q381" s="252">
        <v>0</v>
      </c>
      <c r="R381" s="252">
        <f>Q381*H381</f>
        <v>0</v>
      </c>
      <c r="S381" s="252">
        <v>0</v>
      </c>
      <c r="T381" s="253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54" t="s">
        <v>167</v>
      </c>
      <c r="AT381" s="254" t="s">
        <v>163</v>
      </c>
      <c r="AU381" s="254" t="s">
        <v>83</v>
      </c>
      <c r="AY381" s="18" t="s">
        <v>160</v>
      </c>
      <c r="BE381" s="255">
        <f>IF(N381="základní",J381,0)</f>
        <v>0</v>
      </c>
      <c r="BF381" s="255">
        <f>IF(N381="snížená",J381,0)</f>
        <v>0</v>
      </c>
      <c r="BG381" s="255">
        <f>IF(N381="zákl. přenesená",J381,0)</f>
        <v>0</v>
      </c>
      <c r="BH381" s="255">
        <f>IF(N381="sníž. přenesená",J381,0)</f>
        <v>0</v>
      </c>
      <c r="BI381" s="255">
        <f>IF(N381="nulová",J381,0)</f>
        <v>0</v>
      </c>
      <c r="BJ381" s="18" t="s">
        <v>8</v>
      </c>
      <c r="BK381" s="255">
        <f>ROUND(I381*H381,0)</f>
        <v>0</v>
      </c>
      <c r="BL381" s="18" t="s">
        <v>167</v>
      </c>
      <c r="BM381" s="254" t="s">
        <v>881</v>
      </c>
    </row>
    <row r="382" s="14" customFormat="1">
      <c r="A382" s="14"/>
      <c r="B382" s="267"/>
      <c r="C382" s="268"/>
      <c r="D382" s="258" t="s">
        <v>169</v>
      </c>
      <c r="E382" s="269" t="s">
        <v>1</v>
      </c>
      <c r="F382" s="270" t="s">
        <v>882</v>
      </c>
      <c r="G382" s="268"/>
      <c r="H382" s="271">
        <v>736.53999999999996</v>
      </c>
      <c r="I382" s="272"/>
      <c r="J382" s="268"/>
      <c r="K382" s="268"/>
      <c r="L382" s="273"/>
      <c r="M382" s="274"/>
      <c r="N382" s="275"/>
      <c r="O382" s="275"/>
      <c r="P382" s="275"/>
      <c r="Q382" s="275"/>
      <c r="R382" s="275"/>
      <c r="S382" s="275"/>
      <c r="T382" s="276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77" t="s">
        <v>169</v>
      </c>
      <c r="AU382" s="277" t="s">
        <v>83</v>
      </c>
      <c r="AV382" s="14" t="s">
        <v>83</v>
      </c>
      <c r="AW382" s="14" t="s">
        <v>31</v>
      </c>
      <c r="AX382" s="14" t="s">
        <v>74</v>
      </c>
      <c r="AY382" s="277" t="s">
        <v>160</v>
      </c>
    </row>
    <row r="383" s="14" customFormat="1">
      <c r="A383" s="14"/>
      <c r="B383" s="267"/>
      <c r="C383" s="268"/>
      <c r="D383" s="258" t="s">
        <v>169</v>
      </c>
      <c r="E383" s="269" t="s">
        <v>1</v>
      </c>
      <c r="F383" s="270" t="s">
        <v>883</v>
      </c>
      <c r="G383" s="268"/>
      <c r="H383" s="271">
        <v>6300</v>
      </c>
      <c r="I383" s="272"/>
      <c r="J383" s="268"/>
      <c r="K383" s="268"/>
      <c r="L383" s="273"/>
      <c r="M383" s="274"/>
      <c r="N383" s="275"/>
      <c r="O383" s="275"/>
      <c r="P383" s="275"/>
      <c r="Q383" s="275"/>
      <c r="R383" s="275"/>
      <c r="S383" s="275"/>
      <c r="T383" s="276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77" t="s">
        <v>169</v>
      </c>
      <c r="AU383" s="277" t="s">
        <v>83</v>
      </c>
      <c r="AV383" s="14" t="s">
        <v>83</v>
      </c>
      <c r="AW383" s="14" t="s">
        <v>31</v>
      </c>
      <c r="AX383" s="14" t="s">
        <v>74</v>
      </c>
      <c r="AY383" s="277" t="s">
        <v>160</v>
      </c>
    </row>
    <row r="384" s="16" customFormat="1">
      <c r="A384" s="16"/>
      <c r="B384" s="299"/>
      <c r="C384" s="300"/>
      <c r="D384" s="258" t="s">
        <v>169</v>
      </c>
      <c r="E384" s="301" t="s">
        <v>1</v>
      </c>
      <c r="F384" s="302" t="s">
        <v>189</v>
      </c>
      <c r="G384" s="300"/>
      <c r="H384" s="303">
        <v>7036.54</v>
      </c>
      <c r="I384" s="304"/>
      <c r="J384" s="300"/>
      <c r="K384" s="300"/>
      <c r="L384" s="305"/>
      <c r="M384" s="306"/>
      <c r="N384" s="307"/>
      <c r="O384" s="307"/>
      <c r="P384" s="307"/>
      <c r="Q384" s="307"/>
      <c r="R384" s="307"/>
      <c r="S384" s="307"/>
      <c r="T384" s="308"/>
      <c r="U384" s="16"/>
      <c r="V384" s="16"/>
      <c r="W384" s="16"/>
      <c r="X384" s="16"/>
      <c r="Y384" s="16"/>
      <c r="Z384" s="16"/>
      <c r="AA384" s="16"/>
      <c r="AB384" s="16"/>
      <c r="AC384" s="16"/>
      <c r="AD384" s="16"/>
      <c r="AE384" s="16"/>
      <c r="AT384" s="309" t="s">
        <v>169</v>
      </c>
      <c r="AU384" s="309" t="s">
        <v>83</v>
      </c>
      <c r="AV384" s="16" t="s">
        <v>167</v>
      </c>
      <c r="AW384" s="16" t="s">
        <v>31</v>
      </c>
      <c r="AX384" s="16" t="s">
        <v>8</v>
      </c>
      <c r="AY384" s="309" t="s">
        <v>160</v>
      </c>
    </row>
    <row r="385" s="2" customFormat="1" ht="33" customHeight="1">
      <c r="A385" s="39"/>
      <c r="B385" s="40"/>
      <c r="C385" s="243" t="s">
        <v>884</v>
      </c>
      <c r="D385" s="243" t="s">
        <v>163</v>
      </c>
      <c r="E385" s="244" t="s">
        <v>224</v>
      </c>
      <c r="F385" s="245" t="s">
        <v>225</v>
      </c>
      <c r="G385" s="246" t="s">
        <v>166</v>
      </c>
      <c r="H385" s="247">
        <v>157.61000000000001</v>
      </c>
      <c r="I385" s="248"/>
      <c r="J385" s="247">
        <f>ROUND(I385*H385,0)</f>
        <v>0</v>
      </c>
      <c r="K385" s="249"/>
      <c r="L385" s="45"/>
      <c r="M385" s="250" t="s">
        <v>1</v>
      </c>
      <c r="N385" s="251" t="s">
        <v>39</v>
      </c>
      <c r="O385" s="92"/>
      <c r="P385" s="252">
        <f>O385*H385</f>
        <v>0</v>
      </c>
      <c r="Q385" s="252">
        <v>0</v>
      </c>
      <c r="R385" s="252">
        <f>Q385*H385</f>
        <v>0</v>
      </c>
      <c r="S385" s="252">
        <v>0</v>
      </c>
      <c r="T385" s="253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54" t="s">
        <v>167</v>
      </c>
      <c r="AT385" s="254" t="s">
        <v>163</v>
      </c>
      <c r="AU385" s="254" t="s">
        <v>83</v>
      </c>
      <c r="AY385" s="18" t="s">
        <v>160</v>
      </c>
      <c r="BE385" s="255">
        <f>IF(N385="základní",J385,0)</f>
        <v>0</v>
      </c>
      <c r="BF385" s="255">
        <f>IF(N385="snížená",J385,0)</f>
        <v>0</v>
      </c>
      <c r="BG385" s="255">
        <f>IF(N385="zákl. přenesená",J385,0)</f>
        <v>0</v>
      </c>
      <c r="BH385" s="255">
        <f>IF(N385="sníž. přenesená",J385,0)</f>
        <v>0</v>
      </c>
      <c r="BI385" s="255">
        <f>IF(N385="nulová",J385,0)</f>
        <v>0</v>
      </c>
      <c r="BJ385" s="18" t="s">
        <v>8</v>
      </c>
      <c r="BK385" s="255">
        <f>ROUND(I385*H385,0)</f>
        <v>0</v>
      </c>
      <c r="BL385" s="18" t="s">
        <v>167</v>
      </c>
      <c r="BM385" s="254" t="s">
        <v>885</v>
      </c>
    </row>
    <row r="386" s="14" customFormat="1">
      <c r="A386" s="14"/>
      <c r="B386" s="267"/>
      <c r="C386" s="268"/>
      <c r="D386" s="258" t="s">
        <v>169</v>
      </c>
      <c r="E386" s="269" t="s">
        <v>1</v>
      </c>
      <c r="F386" s="270" t="s">
        <v>217</v>
      </c>
      <c r="G386" s="268"/>
      <c r="H386" s="271">
        <v>52.609999999999999</v>
      </c>
      <c r="I386" s="272"/>
      <c r="J386" s="268"/>
      <c r="K386" s="268"/>
      <c r="L386" s="273"/>
      <c r="M386" s="274"/>
      <c r="N386" s="275"/>
      <c r="O386" s="275"/>
      <c r="P386" s="275"/>
      <c r="Q386" s="275"/>
      <c r="R386" s="275"/>
      <c r="S386" s="275"/>
      <c r="T386" s="276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77" t="s">
        <v>169</v>
      </c>
      <c r="AU386" s="277" t="s">
        <v>83</v>
      </c>
      <c r="AV386" s="14" t="s">
        <v>83</v>
      </c>
      <c r="AW386" s="14" t="s">
        <v>31</v>
      </c>
      <c r="AX386" s="14" t="s">
        <v>74</v>
      </c>
      <c r="AY386" s="277" t="s">
        <v>160</v>
      </c>
    </row>
    <row r="387" s="14" customFormat="1">
      <c r="A387" s="14"/>
      <c r="B387" s="267"/>
      <c r="C387" s="268"/>
      <c r="D387" s="258" t="s">
        <v>169</v>
      </c>
      <c r="E387" s="269" t="s">
        <v>1</v>
      </c>
      <c r="F387" s="270" t="s">
        <v>879</v>
      </c>
      <c r="G387" s="268"/>
      <c r="H387" s="271">
        <v>105</v>
      </c>
      <c r="I387" s="272"/>
      <c r="J387" s="268"/>
      <c r="K387" s="268"/>
      <c r="L387" s="273"/>
      <c r="M387" s="274"/>
      <c r="N387" s="275"/>
      <c r="O387" s="275"/>
      <c r="P387" s="275"/>
      <c r="Q387" s="275"/>
      <c r="R387" s="275"/>
      <c r="S387" s="275"/>
      <c r="T387" s="276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77" t="s">
        <v>169</v>
      </c>
      <c r="AU387" s="277" t="s">
        <v>83</v>
      </c>
      <c r="AV387" s="14" t="s">
        <v>83</v>
      </c>
      <c r="AW387" s="14" t="s">
        <v>31</v>
      </c>
      <c r="AX387" s="14" t="s">
        <v>74</v>
      </c>
      <c r="AY387" s="277" t="s">
        <v>160</v>
      </c>
    </row>
    <row r="388" s="16" customFormat="1">
      <c r="A388" s="16"/>
      <c r="B388" s="299"/>
      <c r="C388" s="300"/>
      <c r="D388" s="258" t="s">
        <v>169</v>
      </c>
      <c r="E388" s="301" t="s">
        <v>1</v>
      </c>
      <c r="F388" s="302" t="s">
        <v>189</v>
      </c>
      <c r="G388" s="300"/>
      <c r="H388" s="303">
        <v>157.61000000000001</v>
      </c>
      <c r="I388" s="304"/>
      <c r="J388" s="300"/>
      <c r="K388" s="300"/>
      <c r="L388" s="305"/>
      <c r="M388" s="306"/>
      <c r="N388" s="307"/>
      <c r="O388" s="307"/>
      <c r="P388" s="307"/>
      <c r="Q388" s="307"/>
      <c r="R388" s="307"/>
      <c r="S388" s="307"/>
      <c r="T388" s="308"/>
      <c r="U388" s="16"/>
      <c r="V388" s="16"/>
      <c r="W388" s="16"/>
      <c r="X388" s="16"/>
      <c r="Y388" s="16"/>
      <c r="Z388" s="16"/>
      <c r="AA388" s="16"/>
      <c r="AB388" s="16"/>
      <c r="AC388" s="16"/>
      <c r="AD388" s="16"/>
      <c r="AE388" s="16"/>
      <c r="AT388" s="309" t="s">
        <v>169</v>
      </c>
      <c r="AU388" s="309" t="s">
        <v>83</v>
      </c>
      <c r="AV388" s="16" t="s">
        <v>167</v>
      </c>
      <c r="AW388" s="16" t="s">
        <v>31</v>
      </c>
      <c r="AX388" s="16" t="s">
        <v>8</v>
      </c>
      <c r="AY388" s="309" t="s">
        <v>160</v>
      </c>
    </row>
    <row r="389" s="2" customFormat="1" ht="24.15" customHeight="1">
      <c r="A389" s="39"/>
      <c r="B389" s="40"/>
      <c r="C389" s="243" t="s">
        <v>886</v>
      </c>
      <c r="D389" s="243" t="s">
        <v>163</v>
      </c>
      <c r="E389" s="244" t="s">
        <v>887</v>
      </c>
      <c r="F389" s="245" t="s">
        <v>888</v>
      </c>
      <c r="G389" s="246" t="s">
        <v>237</v>
      </c>
      <c r="H389" s="247">
        <v>214</v>
      </c>
      <c r="I389" s="248"/>
      <c r="J389" s="247">
        <f>ROUND(I389*H389,0)</f>
        <v>0</v>
      </c>
      <c r="K389" s="249"/>
      <c r="L389" s="45"/>
      <c r="M389" s="250" t="s">
        <v>1</v>
      </c>
      <c r="N389" s="251" t="s">
        <v>39</v>
      </c>
      <c r="O389" s="92"/>
      <c r="P389" s="252">
        <f>O389*H389</f>
        <v>0</v>
      </c>
      <c r="Q389" s="252">
        <v>0</v>
      </c>
      <c r="R389" s="252">
        <f>Q389*H389</f>
        <v>0</v>
      </c>
      <c r="S389" s="252">
        <v>0</v>
      </c>
      <c r="T389" s="253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54" t="s">
        <v>167</v>
      </c>
      <c r="AT389" s="254" t="s">
        <v>163</v>
      </c>
      <c r="AU389" s="254" t="s">
        <v>83</v>
      </c>
      <c r="AY389" s="18" t="s">
        <v>160</v>
      </c>
      <c r="BE389" s="255">
        <f>IF(N389="základní",J389,0)</f>
        <v>0</v>
      </c>
      <c r="BF389" s="255">
        <f>IF(N389="snížená",J389,0)</f>
        <v>0</v>
      </c>
      <c r="BG389" s="255">
        <f>IF(N389="zákl. přenesená",J389,0)</f>
        <v>0</v>
      </c>
      <c r="BH389" s="255">
        <f>IF(N389="sníž. přenesená",J389,0)</f>
        <v>0</v>
      </c>
      <c r="BI389" s="255">
        <f>IF(N389="nulová",J389,0)</f>
        <v>0</v>
      </c>
      <c r="BJ389" s="18" t="s">
        <v>8</v>
      </c>
      <c r="BK389" s="255">
        <f>ROUND(I389*H389,0)</f>
        <v>0</v>
      </c>
      <c r="BL389" s="18" t="s">
        <v>167</v>
      </c>
      <c r="BM389" s="254" t="s">
        <v>889</v>
      </c>
    </row>
    <row r="390" s="14" customFormat="1">
      <c r="A390" s="14"/>
      <c r="B390" s="267"/>
      <c r="C390" s="268"/>
      <c r="D390" s="258" t="s">
        <v>169</v>
      </c>
      <c r="E390" s="269" t="s">
        <v>1</v>
      </c>
      <c r="F390" s="270" t="s">
        <v>890</v>
      </c>
      <c r="G390" s="268"/>
      <c r="H390" s="271">
        <v>214</v>
      </c>
      <c r="I390" s="272"/>
      <c r="J390" s="268"/>
      <c r="K390" s="268"/>
      <c r="L390" s="273"/>
      <c r="M390" s="274"/>
      <c r="N390" s="275"/>
      <c r="O390" s="275"/>
      <c r="P390" s="275"/>
      <c r="Q390" s="275"/>
      <c r="R390" s="275"/>
      <c r="S390" s="275"/>
      <c r="T390" s="276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77" t="s">
        <v>169</v>
      </c>
      <c r="AU390" s="277" t="s">
        <v>83</v>
      </c>
      <c r="AV390" s="14" t="s">
        <v>83</v>
      </c>
      <c r="AW390" s="14" t="s">
        <v>31</v>
      </c>
      <c r="AX390" s="14" t="s">
        <v>8</v>
      </c>
      <c r="AY390" s="277" t="s">
        <v>160</v>
      </c>
    </row>
    <row r="391" s="2" customFormat="1" ht="37.8" customHeight="1">
      <c r="A391" s="39"/>
      <c r="B391" s="40"/>
      <c r="C391" s="243" t="s">
        <v>891</v>
      </c>
      <c r="D391" s="243" t="s">
        <v>163</v>
      </c>
      <c r="E391" s="244" t="s">
        <v>892</v>
      </c>
      <c r="F391" s="245" t="s">
        <v>893</v>
      </c>
      <c r="G391" s="246" t="s">
        <v>237</v>
      </c>
      <c r="H391" s="247">
        <v>1498</v>
      </c>
      <c r="I391" s="248"/>
      <c r="J391" s="247">
        <f>ROUND(I391*H391,0)</f>
        <v>0</v>
      </c>
      <c r="K391" s="249"/>
      <c r="L391" s="45"/>
      <c r="M391" s="250" t="s">
        <v>1</v>
      </c>
      <c r="N391" s="251" t="s">
        <v>39</v>
      </c>
      <c r="O391" s="92"/>
      <c r="P391" s="252">
        <f>O391*H391</f>
        <v>0</v>
      </c>
      <c r="Q391" s="252">
        <v>0</v>
      </c>
      <c r="R391" s="252">
        <f>Q391*H391</f>
        <v>0</v>
      </c>
      <c r="S391" s="252">
        <v>0</v>
      </c>
      <c r="T391" s="253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54" t="s">
        <v>167</v>
      </c>
      <c r="AT391" s="254" t="s">
        <v>163</v>
      </c>
      <c r="AU391" s="254" t="s">
        <v>83</v>
      </c>
      <c r="AY391" s="18" t="s">
        <v>160</v>
      </c>
      <c r="BE391" s="255">
        <f>IF(N391="základní",J391,0)</f>
        <v>0</v>
      </c>
      <c r="BF391" s="255">
        <f>IF(N391="snížená",J391,0)</f>
        <v>0</v>
      </c>
      <c r="BG391" s="255">
        <f>IF(N391="zákl. přenesená",J391,0)</f>
        <v>0</v>
      </c>
      <c r="BH391" s="255">
        <f>IF(N391="sníž. přenesená",J391,0)</f>
        <v>0</v>
      </c>
      <c r="BI391" s="255">
        <f>IF(N391="nulová",J391,0)</f>
        <v>0</v>
      </c>
      <c r="BJ391" s="18" t="s">
        <v>8</v>
      </c>
      <c r="BK391" s="255">
        <f>ROUND(I391*H391,0)</f>
        <v>0</v>
      </c>
      <c r="BL391" s="18" t="s">
        <v>167</v>
      </c>
      <c r="BM391" s="254" t="s">
        <v>894</v>
      </c>
    </row>
    <row r="392" s="14" customFormat="1">
      <c r="A392" s="14"/>
      <c r="B392" s="267"/>
      <c r="C392" s="268"/>
      <c r="D392" s="258" t="s">
        <v>169</v>
      </c>
      <c r="E392" s="268"/>
      <c r="F392" s="270" t="s">
        <v>895</v>
      </c>
      <c r="G392" s="268"/>
      <c r="H392" s="271">
        <v>1498</v>
      </c>
      <c r="I392" s="272"/>
      <c r="J392" s="268"/>
      <c r="K392" s="268"/>
      <c r="L392" s="273"/>
      <c r="M392" s="274"/>
      <c r="N392" s="275"/>
      <c r="O392" s="275"/>
      <c r="P392" s="275"/>
      <c r="Q392" s="275"/>
      <c r="R392" s="275"/>
      <c r="S392" s="275"/>
      <c r="T392" s="276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77" t="s">
        <v>169</v>
      </c>
      <c r="AU392" s="277" t="s">
        <v>83</v>
      </c>
      <c r="AV392" s="14" t="s">
        <v>83</v>
      </c>
      <c r="AW392" s="14" t="s">
        <v>4</v>
      </c>
      <c r="AX392" s="14" t="s">
        <v>8</v>
      </c>
      <c r="AY392" s="277" t="s">
        <v>160</v>
      </c>
    </row>
    <row r="393" s="2" customFormat="1" ht="33" customHeight="1">
      <c r="A393" s="39"/>
      <c r="B393" s="40"/>
      <c r="C393" s="243" t="s">
        <v>896</v>
      </c>
      <c r="D393" s="243" t="s">
        <v>163</v>
      </c>
      <c r="E393" s="244" t="s">
        <v>897</v>
      </c>
      <c r="F393" s="245" t="s">
        <v>898</v>
      </c>
      <c r="G393" s="246" t="s">
        <v>237</v>
      </c>
      <c r="H393" s="247">
        <v>214</v>
      </c>
      <c r="I393" s="248"/>
      <c r="J393" s="247">
        <f>ROUND(I393*H393,0)</f>
        <v>0</v>
      </c>
      <c r="K393" s="249"/>
      <c r="L393" s="45"/>
      <c r="M393" s="250" t="s">
        <v>1</v>
      </c>
      <c r="N393" s="251" t="s">
        <v>39</v>
      </c>
      <c r="O393" s="92"/>
      <c r="P393" s="252">
        <f>O393*H393</f>
        <v>0</v>
      </c>
      <c r="Q393" s="252">
        <v>0</v>
      </c>
      <c r="R393" s="252">
        <f>Q393*H393</f>
        <v>0</v>
      </c>
      <c r="S393" s="252">
        <v>0</v>
      </c>
      <c r="T393" s="253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54" t="s">
        <v>167</v>
      </c>
      <c r="AT393" s="254" t="s">
        <v>163</v>
      </c>
      <c r="AU393" s="254" t="s">
        <v>83</v>
      </c>
      <c r="AY393" s="18" t="s">
        <v>160</v>
      </c>
      <c r="BE393" s="255">
        <f>IF(N393="základní",J393,0)</f>
        <v>0</v>
      </c>
      <c r="BF393" s="255">
        <f>IF(N393="snížená",J393,0)</f>
        <v>0</v>
      </c>
      <c r="BG393" s="255">
        <f>IF(N393="zákl. přenesená",J393,0)</f>
        <v>0</v>
      </c>
      <c r="BH393" s="255">
        <f>IF(N393="sníž. přenesená",J393,0)</f>
        <v>0</v>
      </c>
      <c r="BI393" s="255">
        <f>IF(N393="nulová",J393,0)</f>
        <v>0</v>
      </c>
      <c r="BJ393" s="18" t="s">
        <v>8</v>
      </c>
      <c r="BK393" s="255">
        <f>ROUND(I393*H393,0)</f>
        <v>0</v>
      </c>
      <c r="BL393" s="18" t="s">
        <v>167</v>
      </c>
      <c r="BM393" s="254" t="s">
        <v>899</v>
      </c>
    </row>
    <row r="394" s="2" customFormat="1" ht="33" customHeight="1">
      <c r="A394" s="39"/>
      <c r="B394" s="40"/>
      <c r="C394" s="243" t="s">
        <v>430</v>
      </c>
      <c r="D394" s="243" t="s">
        <v>163</v>
      </c>
      <c r="E394" s="244" t="s">
        <v>900</v>
      </c>
      <c r="F394" s="245" t="s">
        <v>901</v>
      </c>
      <c r="G394" s="246" t="s">
        <v>166</v>
      </c>
      <c r="H394" s="247">
        <v>796.45000000000005</v>
      </c>
      <c r="I394" s="248"/>
      <c r="J394" s="247">
        <f>ROUND(I394*H394,0)</f>
        <v>0</v>
      </c>
      <c r="K394" s="249"/>
      <c r="L394" s="45"/>
      <c r="M394" s="250" t="s">
        <v>1</v>
      </c>
      <c r="N394" s="251" t="s">
        <v>39</v>
      </c>
      <c r="O394" s="92"/>
      <c r="P394" s="252">
        <f>O394*H394</f>
        <v>0</v>
      </c>
      <c r="Q394" s="252">
        <v>0.00012999999999999999</v>
      </c>
      <c r="R394" s="252">
        <f>Q394*H394</f>
        <v>0.10353849999999999</v>
      </c>
      <c r="S394" s="252">
        <v>0</v>
      </c>
      <c r="T394" s="253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54" t="s">
        <v>167</v>
      </c>
      <c r="AT394" s="254" t="s">
        <v>163</v>
      </c>
      <c r="AU394" s="254" t="s">
        <v>83</v>
      </c>
      <c r="AY394" s="18" t="s">
        <v>160</v>
      </c>
      <c r="BE394" s="255">
        <f>IF(N394="základní",J394,0)</f>
        <v>0</v>
      </c>
      <c r="BF394" s="255">
        <f>IF(N394="snížená",J394,0)</f>
        <v>0</v>
      </c>
      <c r="BG394" s="255">
        <f>IF(N394="zákl. přenesená",J394,0)</f>
        <v>0</v>
      </c>
      <c r="BH394" s="255">
        <f>IF(N394="sníž. přenesená",J394,0)</f>
        <v>0</v>
      </c>
      <c r="BI394" s="255">
        <f>IF(N394="nulová",J394,0)</f>
        <v>0</v>
      </c>
      <c r="BJ394" s="18" t="s">
        <v>8</v>
      </c>
      <c r="BK394" s="255">
        <f>ROUND(I394*H394,0)</f>
        <v>0</v>
      </c>
      <c r="BL394" s="18" t="s">
        <v>167</v>
      </c>
      <c r="BM394" s="254" t="s">
        <v>902</v>
      </c>
    </row>
    <row r="395" s="14" customFormat="1">
      <c r="A395" s="14"/>
      <c r="B395" s="267"/>
      <c r="C395" s="268"/>
      <c r="D395" s="258" t="s">
        <v>169</v>
      </c>
      <c r="E395" s="269" t="s">
        <v>1</v>
      </c>
      <c r="F395" s="270" t="s">
        <v>903</v>
      </c>
      <c r="G395" s="268"/>
      <c r="H395" s="271">
        <v>543.89999999999998</v>
      </c>
      <c r="I395" s="272"/>
      <c r="J395" s="268"/>
      <c r="K395" s="268"/>
      <c r="L395" s="273"/>
      <c r="M395" s="274"/>
      <c r="N395" s="275"/>
      <c r="O395" s="275"/>
      <c r="P395" s="275"/>
      <c r="Q395" s="275"/>
      <c r="R395" s="275"/>
      <c r="S395" s="275"/>
      <c r="T395" s="276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77" t="s">
        <v>169</v>
      </c>
      <c r="AU395" s="277" t="s">
        <v>83</v>
      </c>
      <c r="AV395" s="14" t="s">
        <v>83</v>
      </c>
      <c r="AW395" s="14" t="s">
        <v>31</v>
      </c>
      <c r="AX395" s="14" t="s">
        <v>74</v>
      </c>
      <c r="AY395" s="277" t="s">
        <v>160</v>
      </c>
    </row>
    <row r="396" s="14" customFormat="1">
      <c r="A396" s="14"/>
      <c r="B396" s="267"/>
      <c r="C396" s="268"/>
      <c r="D396" s="258" t="s">
        <v>169</v>
      </c>
      <c r="E396" s="269" t="s">
        <v>1</v>
      </c>
      <c r="F396" s="270" t="s">
        <v>904</v>
      </c>
      <c r="G396" s="268"/>
      <c r="H396" s="271">
        <v>84.599999999999994</v>
      </c>
      <c r="I396" s="272"/>
      <c r="J396" s="268"/>
      <c r="K396" s="268"/>
      <c r="L396" s="273"/>
      <c r="M396" s="274"/>
      <c r="N396" s="275"/>
      <c r="O396" s="275"/>
      <c r="P396" s="275"/>
      <c r="Q396" s="275"/>
      <c r="R396" s="275"/>
      <c r="S396" s="275"/>
      <c r="T396" s="276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77" t="s">
        <v>169</v>
      </c>
      <c r="AU396" s="277" t="s">
        <v>83</v>
      </c>
      <c r="AV396" s="14" t="s">
        <v>83</v>
      </c>
      <c r="AW396" s="14" t="s">
        <v>31</v>
      </c>
      <c r="AX396" s="14" t="s">
        <v>74</v>
      </c>
      <c r="AY396" s="277" t="s">
        <v>160</v>
      </c>
    </row>
    <row r="397" s="14" customFormat="1">
      <c r="A397" s="14"/>
      <c r="B397" s="267"/>
      <c r="C397" s="268"/>
      <c r="D397" s="258" t="s">
        <v>169</v>
      </c>
      <c r="E397" s="269" t="s">
        <v>1</v>
      </c>
      <c r="F397" s="270" t="s">
        <v>517</v>
      </c>
      <c r="G397" s="268"/>
      <c r="H397" s="271">
        <v>74.739999999999995</v>
      </c>
      <c r="I397" s="272"/>
      <c r="J397" s="268"/>
      <c r="K397" s="268"/>
      <c r="L397" s="273"/>
      <c r="M397" s="274"/>
      <c r="N397" s="275"/>
      <c r="O397" s="275"/>
      <c r="P397" s="275"/>
      <c r="Q397" s="275"/>
      <c r="R397" s="275"/>
      <c r="S397" s="275"/>
      <c r="T397" s="276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77" t="s">
        <v>169</v>
      </c>
      <c r="AU397" s="277" t="s">
        <v>83</v>
      </c>
      <c r="AV397" s="14" t="s">
        <v>83</v>
      </c>
      <c r="AW397" s="14" t="s">
        <v>31</v>
      </c>
      <c r="AX397" s="14" t="s">
        <v>74</v>
      </c>
      <c r="AY397" s="277" t="s">
        <v>160</v>
      </c>
    </row>
    <row r="398" s="15" customFormat="1">
      <c r="A398" s="15"/>
      <c r="B398" s="288"/>
      <c r="C398" s="289"/>
      <c r="D398" s="258" t="s">
        <v>169</v>
      </c>
      <c r="E398" s="290" t="s">
        <v>1</v>
      </c>
      <c r="F398" s="291" t="s">
        <v>184</v>
      </c>
      <c r="G398" s="289"/>
      <c r="H398" s="292">
        <v>703.24000000000001</v>
      </c>
      <c r="I398" s="293"/>
      <c r="J398" s="289"/>
      <c r="K398" s="289"/>
      <c r="L398" s="294"/>
      <c r="M398" s="295"/>
      <c r="N398" s="296"/>
      <c r="O398" s="296"/>
      <c r="P398" s="296"/>
      <c r="Q398" s="296"/>
      <c r="R398" s="296"/>
      <c r="S398" s="296"/>
      <c r="T398" s="297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98" t="s">
        <v>169</v>
      </c>
      <c r="AU398" s="298" t="s">
        <v>83</v>
      </c>
      <c r="AV398" s="15" t="s">
        <v>185</v>
      </c>
      <c r="AW398" s="15" t="s">
        <v>31</v>
      </c>
      <c r="AX398" s="15" t="s">
        <v>74</v>
      </c>
      <c r="AY398" s="298" t="s">
        <v>160</v>
      </c>
    </row>
    <row r="399" s="13" customFormat="1">
      <c r="A399" s="13"/>
      <c r="B399" s="256"/>
      <c r="C399" s="257"/>
      <c r="D399" s="258" t="s">
        <v>169</v>
      </c>
      <c r="E399" s="259" t="s">
        <v>1</v>
      </c>
      <c r="F399" s="260" t="s">
        <v>905</v>
      </c>
      <c r="G399" s="257"/>
      <c r="H399" s="259" t="s">
        <v>1</v>
      </c>
      <c r="I399" s="261"/>
      <c r="J399" s="257"/>
      <c r="K399" s="257"/>
      <c r="L399" s="262"/>
      <c r="M399" s="263"/>
      <c r="N399" s="264"/>
      <c r="O399" s="264"/>
      <c r="P399" s="264"/>
      <c r="Q399" s="264"/>
      <c r="R399" s="264"/>
      <c r="S399" s="264"/>
      <c r="T399" s="265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66" t="s">
        <v>169</v>
      </c>
      <c r="AU399" s="266" t="s">
        <v>83</v>
      </c>
      <c r="AV399" s="13" t="s">
        <v>8</v>
      </c>
      <c r="AW399" s="13" t="s">
        <v>31</v>
      </c>
      <c r="AX399" s="13" t="s">
        <v>74</v>
      </c>
      <c r="AY399" s="266" t="s">
        <v>160</v>
      </c>
    </row>
    <row r="400" s="14" customFormat="1">
      <c r="A400" s="14"/>
      <c r="B400" s="267"/>
      <c r="C400" s="268"/>
      <c r="D400" s="258" t="s">
        <v>169</v>
      </c>
      <c r="E400" s="269" t="s">
        <v>1</v>
      </c>
      <c r="F400" s="270" t="s">
        <v>714</v>
      </c>
      <c r="G400" s="268"/>
      <c r="H400" s="271">
        <v>17.100000000000001</v>
      </c>
      <c r="I400" s="272"/>
      <c r="J400" s="268"/>
      <c r="K400" s="268"/>
      <c r="L400" s="273"/>
      <c r="M400" s="274"/>
      <c r="N400" s="275"/>
      <c r="O400" s="275"/>
      <c r="P400" s="275"/>
      <c r="Q400" s="275"/>
      <c r="R400" s="275"/>
      <c r="S400" s="275"/>
      <c r="T400" s="276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77" t="s">
        <v>169</v>
      </c>
      <c r="AU400" s="277" t="s">
        <v>83</v>
      </c>
      <c r="AV400" s="14" t="s">
        <v>83</v>
      </c>
      <c r="AW400" s="14" t="s">
        <v>31</v>
      </c>
      <c r="AX400" s="14" t="s">
        <v>74</v>
      </c>
      <c r="AY400" s="277" t="s">
        <v>160</v>
      </c>
    </row>
    <row r="401" s="14" customFormat="1">
      <c r="A401" s="14"/>
      <c r="B401" s="267"/>
      <c r="C401" s="268"/>
      <c r="D401" s="258" t="s">
        <v>169</v>
      </c>
      <c r="E401" s="269" t="s">
        <v>1</v>
      </c>
      <c r="F401" s="270" t="s">
        <v>715</v>
      </c>
      <c r="G401" s="268"/>
      <c r="H401" s="271">
        <v>29.710000000000001</v>
      </c>
      <c r="I401" s="272"/>
      <c r="J401" s="268"/>
      <c r="K401" s="268"/>
      <c r="L401" s="273"/>
      <c r="M401" s="274"/>
      <c r="N401" s="275"/>
      <c r="O401" s="275"/>
      <c r="P401" s="275"/>
      <c r="Q401" s="275"/>
      <c r="R401" s="275"/>
      <c r="S401" s="275"/>
      <c r="T401" s="276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77" t="s">
        <v>169</v>
      </c>
      <c r="AU401" s="277" t="s">
        <v>83</v>
      </c>
      <c r="AV401" s="14" t="s">
        <v>83</v>
      </c>
      <c r="AW401" s="14" t="s">
        <v>31</v>
      </c>
      <c r="AX401" s="14" t="s">
        <v>74</v>
      </c>
      <c r="AY401" s="277" t="s">
        <v>160</v>
      </c>
    </row>
    <row r="402" s="14" customFormat="1">
      <c r="A402" s="14"/>
      <c r="B402" s="267"/>
      <c r="C402" s="268"/>
      <c r="D402" s="258" t="s">
        <v>169</v>
      </c>
      <c r="E402" s="269" t="s">
        <v>1</v>
      </c>
      <c r="F402" s="270" t="s">
        <v>906</v>
      </c>
      <c r="G402" s="268"/>
      <c r="H402" s="271">
        <v>46.399999999999999</v>
      </c>
      <c r="I402" s="272"/>
      <c r="J402" s="268"/>
      <c r="K402" s="268"/>
      <c r="L402" s="273"/>
      <c r="M402" s="274"/>
      <c r="N402" s="275"/>
      <c r="O402" s="275"/>
      <c r="P402" s="275"/>
      <c r="Q402" s="275"/>
      <c r="R402" s="275"/>
      <c r="S402" s="275"/>
      <c r="T402" s="276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77" t="s">
        <v>169</v>
      </c>
      <c r="AU402" s="277" t="s">
        <v>83</v>
      </c>
      <c r="AV402" s="14" t="s">
        <v>83</v>
      </c>
      <c r="AW402" s="14" t="s">
        <v>31</v>
      </c>
      <c r="AX402" s="14" t="s">
        <v>74</v>
      </c>
      <c r="AY402" s="277" t="s">
        <v>160</v>
      </c>
    </row>
    <row r="403" s="15" customFormat="1">
      <c r="A403" s="15"/>
      <c r="B403" s="288"/>
      <c r="C403" s="289"/>
      <c r="D403" s="258" t="s">
        <v>169</v>
      </c>
      <c r="E403" s="290" t="s">
        <v>1</v>
      </c>
      <c r="F403" s="291" t="s">
        <v>184</v>
      </c>
      <c r="G403" s="289"/>
      <c r="H403" s="292">
        <v>93.210000000000008</v>
      </c>
      <c r="I403" s="293"/>
      <c r="J403" s="289"/>
      <c r="K403" s="289"/>
      <c r="L403" s="294"/>
      <c r="M403" s="295"/>
      <c r="N403" s="296"/>
      <c r="O403" s="296"/>
      <c r="P403" s="296"/>
      <c r="Q403" s="296"/>
      <c r="R403" s="296"/>
      <c r="S403" s="296"/>
      <c r="T403" s="297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98" t="s">
        <v>169</v>
      </c>
      <c r="AU403" s="298" t="s">
        <v>83</v>
      </c>
      <c r="AV403" s="15" t="s">
        <v>185</v>
      </c>
      <c r="AW403" s="15" t="s">
        <v>31</v>
      </c>
      <c r="AX403" s="15" t="s">
        <v>74</v>
      </c>
      <c r="AY403" s="298" t="s">
        <v>160</v>
      </c>
    </row>
    <row r="404" s="16" customFormat="1">
      <c r="A404" s="16"/>
      <c r="B404" s="299"/>
      <c r="C404" s="300"/>
      <c r="D404" s="258" t="s">
        <v>169</v>
      </c>
      <c r="E404" s="301" t="s">
        <v>1</v>
      </c>
      <c r="F404" s="302" t="s">
        <v>189</v>
      </c>
      <c r="G404" s="300"/>
      <c r="H404" s="303">
        <v>796.45000000000005</v>
      </c>
      <c r="I404" s="304"/>
      <c r="J404" s="300"/>
      <c r="K404" s="300"/>
      <c r="L404" s="305"/>
      <c r="M404" s="306"/>
      <c r="N404" s="307"/>
      <c r="O404" s="307"/>
      <c r="P404" s="307"/>
      <c r="Q404" s="307"/>
      <c r="R404" s="307"/>
      <c r="S404" s="307"/>
      <c r="T404" s="308"/>
      <c r="U404" s="16"/>
      <c r="V404" s="16"/>
      <c r="W404" s="16"/>
      <c r="X404" s="16"/>
      <c r="Y404" s="16"/>
      <c r="Z404" s="16"/>
      <c r="AA404" s="16"/>
      <c r="AB404" s="16"/>
      <c r="AC404" s="16"/>
      <c r="AD404" s="16"/>
      <c r="AE404" s="16"/>
      <c r="AT404" s="309" t="s">
        <v>169</v>
      </c>
      <c r="AU404" s="309" t="s">
        <v>83</v>
      </c>
      <c r="AV404" s="16" t="s">
        <v>167</v>
      </c>
      <c r="AW404" s="16" t="s">
        <v>31</v>
      </c>
      <c r="AX404" s="16" t="s">
        <v>8</v>
      </c>
      <c r="AY404" s="309" t="s">
        <v>160</v>
      </c>
    </row>
    <row r="405" s="2" customFormat="1" ht="21.75" customHeight="1">
      <c r="A405" s="39"/>
      <c r="B405" s="40"/>
      <c r="C405" s="243" t="s">
        <v>435</v>
      </c>
      <c r="D405" s="243" t="s">
        <v>163</v>
      </c>
      <c r="E405" s="244" t="s">
        <v>907</v>
      </c>
      <c r="F405" s="245" t="s">
        <v>908</v>
      </c>
      <c r="G405" s="246" t="s">
        <v>909</v>
      </c>
      <c r="H405" s="247">
        <v>50</v>
      </c>
      <c r="I405" s="248"/>
      <c r="J405" s="247">
        <f>ROUND(I405*H405,0)</f>
        <v>0</v>
      </c>
      <c r="K405" s="249"/>
      <c r="L405" s="45"/>
      <c r="M405" s="250" t="s">
        <v>1</v>
      </c>
      <c r="N405" s="251" t="s">
        <v>39</v>
      </c>
      <c r="O405" s="92"/>
      <c r="P405" s="252">
        <f>O405*H405</f>
        <v>0</v>
      </c>
      <c r="Q405" s="252">
        <v>0</v>
      </c>
      <c r="R405" s="252">
        <f>Q405*H405</f>
        <v>0</v>
      </c>
      <c r="S405" s="252">
        <v>0</v>
      </c>
      <c r="T405" s="253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54" t="s">
        <v>167</v>
      </c>
      <c r="AT405" s="254" t="s">
        <v>163</v>
      </c>
      <c r="AU405" s="254" t="s">
        <v>83</v>
      </c>
      <c r="AY405" s="18" t="s">
        <v>160</v>
      </c>
      <c r="BE405" s="255">
        <f>IF(N405="základní",J405,0)</f>
        <v>0</v>
      </c>
      <c r="BF405" s="255">
        <f>IF(N405="snížená",J405,0)</f>
        <v>0</v>
      </c>
      <c r="BG405" s="255">
        <f>IF(N405="zákl. přenesená",J405,0)</f>
        <v>0</v>
      </c>
      <c r="BH405" s="255">
        <f>IF(N405="sníž. přenesená",J405,0)</f>
        <v>0</v>
      </c>
      <c r="BI405" s="255">
        <f>IF(N405="nulová",J405,0)</f>
        <v>0</v>
      </c>
      <c r="BJ405" s="18" t="s">
        <v>8</v>
      </c>
      <c r="BK405" s="255">
        <f>ROUND(I405*H405,0)</f>
        <v>0</v>
      </c>
      <c r="BL405" s="18" t="s">
        <v>167</v>
      </c>
      <c r="BM405" s="254" t="s">
        <v>910</v>
      </c>
    </row>
    <row r="406" s="2" customFormat="1" ht="24.15" customHeight="1">
      <c r="A406" s="39"/>
      <c r="B406" s="40"/>
      <c r="C406" s="243" t="s">
        <v>467</v>
      </c>
      <c r="D406" s="243" t="s">
        <v>163</v>
      </c>
      <c r="E406" s="244" t="s">
        <v>911</v>
      </c>
      <c r="F406" s="245" t="s">
        <v>912</v>
      </c>
      <c r="G406" s="246" t="s">
        <v>909</v>
      </c>
      <c r="H406" s="247">
        <v>6000</v>
      </c>
      <c r="I406" s="248"/>
      <c r="J406" s="247">
        <f>ROUND(I406*H406,0)</f>
        <v>0</v>
      </c>
      <c r="K406" s="249"/>
      <c r="L406" s="45"/>
      <c r="M406" s="250" t="s">
        <v>1</v>
      </c>
      <c r="N406" s="251" t="s">
        <v>39</v>
      </c>
      <c r="O406" s="92"/>
      <c r="P406" s="252">
        <f>O406*H406</f>
        <v>0</v>
      </c>
      <c r="Q406" s="252">
        <v>0</v>
      </c>
      <c r="R406" s="252">
        <f>Q406*H406</f>
        <v>0</v>
      </c>
      <c r="S406" s="252">
        <v>0</v>
      </c>
      <c r="T406" s="253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54" t="s">
        <v>167</v>
      </c>
      <c r="AT406" s="254" t="s">
        <v>163</v>
      </c>
      <c r="AU406" s="254" t="s">
        <v>83</v>
      </c>
      <c r="AY406" s="18" t="s">
        <v>160</v>
      </c>
      <c r="BE406" s="255">
        <f>IF(N406="základní",J406,0)</f>
        <v>0</v>
      </c>
      <c r="BF406" s="255">
        <f>IF(N406="snížená",J406,0)</f>
        <v>0</v>
      </c>
      <c r="BG406" s="255">
        <f>IF(N406="zákl. přenesená",J406,0)</f>
        <v>0</v>
      </c>
      <c r="BH406" s="255">
        <f>IF(N406="sníž. přenesená",J406,0)</f>
        <v>0</v>
      </c>
      <c r="BI406" s="255">
        <f>IF(N406="nulová",J406,0)</f>
        <v>0</v>
      </c>
      <c r="BJ406" s="18" t="s">
        <v>8</v>
      </c>
      <c r="BK406" s="255">
        <f>ROUND(I406*H406,0)</f>
        <v>0</v>
      </c>
      <c r="BL406" s="18" t="s">
        <v>167</v>
      </c>
      <c r="BM406" s="254" t="s">
        <v>913</v>
      </c>
    </row>
    <row r="407" s="14" customFormat="1">
      <c r="A407" s="14"/>
      <c r="B407" s="267"/>
      <c r="C407" s="268"/>
      <c r="D407" s="258" t="s">
        <v>169</v>
      </c>
      <c r="E407" s="269" t="s">
        <v>1</v>
      </c>
      <c r="F407" s="270" t="s">
        <v>914</v>
      </c>
      <c r="G407" s="268"/>
      <c r="H407" s="271">
        <v>6000</v>
      </c>
      <c r="I407" s="272"/>
      <c r="J407" s="268"/>
      <c r="K407" s="268"/>
      <c r="L407" s="273"/>
      <c r="M407" s="274"/>
      <c r="N407" s="275"/>
      <c r="O407" s="275"/>
      <c r="P407" s="275"/>
      <c r="Q407" s="275"/>
      <c r="R407" s="275"/>
      <c r="S407" s="275"/>
      <c r="T407" s="276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77" t="s">
        <v>169</v>
      </c>
      <c r="AU407" s="277" t="s">
        <v>83</v>
      </c>
      <c r="AV407" s="14" t="s">
        <v>83</v>
      </c>
      <c r="AW407" s="14" t="s">
        <v>31</v>
      </c>
      <c r="AX407" s="14" t="s">
        <v>8</v>
      </c>
      <c r="AY407" s="277" t="s">
        <v>160</v>
      </c>
    </row>
    <row r="408" s="2" customFormat="1" ht="24.15" customHeight="1">
      <c r="A408" s="39"/>
      <c r="B408" s="40"/>
      <c r="C408" s="243" t="s">
        <v>472</v>
      </c>
      <c r="D408" s="243" t="s">
        <v>163</v>
      </c>
      <c r="E408" s="244" t="s">
        <v>915</v>
      </c>
      <c r="F408" s="245" t="s">
        <v>916</v>
      </c>
      <c r="G408" s="246" t="s">
        <v>909</v>
      </c>
      <c r="H408" s="247">
        <v>50</v>
      </c>
      <c r="I408" s="248"/>
      <c r="J408" s="247">
        <f>ROUND(I408*H408,0)</f>
        <v>0</v>
      </c>
      <c r="K408" s="249"/>
      <c r="L408" s="45"/>
      <c r="M408" s="250" t="s">
        <v>1</v>
      </c>
      <c r="N408" s="251" t="s">
        <v>39</v>
      </c>
      <c r="O408" s="92"/>
      <c r="P408" s="252">
        <f>O408*H408</f>
        <v>0</v>
      </c>
      <c r="Q408" s="252">
        <v>0</v>
      </c>
      <c r="R408" s="252">
        <f>Q408*H408</f>
        <v>0</v>
      </c>
      <c r="S408" s="252">
        <v>0</v>
      </c>
      <c r="T408" s="253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54" t="s">
        <v>167</v>
      </c>
      <c r="AT408" s="254" t="s">
        <v>163</v>
      </c>
      <c r="AU408" s="254" t="s">
        <v>83</v>
      </c>
      <c r="AY408" s="18" t="s">
        <v>160</v>
      </c>
      <c r="BE408" s="255">
        <f>IF(N408="základní",J408,0)</f>
        <v>0</v>
      </c>
      <c r="BF408" s="255">
        <f>IF(N408="snížená",J408,0)</f>
        <v>0</v>
      </c>
      <c r="BG408" s="255">
        <f>IF(N408="zákl. přenesená",J408,0)</f>
        <v>0</v>
      </c>
      <c r="BH408" s="255">
        <f>IF(N408="sníž. přenesená",J408,0)</f>
        <v>0</v>
      </c>
      <c r="BI408" s="255">
        <f>IF(N408="nulová",J408,0)</f>
        <v>0</v>
      </c>
      <c r="BJ408" s="18" t="s">
        <v>8</v>
      </c>
      <c r="BK408" s="255">
        <f>ROUND(I408*H408,0)</f>
        <v>0</v>
      </c>
      <c r="BL408" s="18" t="s">
        <v>167</v>
      </c>
      <c r="BM408" s="254" t="s">
        <v>917</v>
      </c>
    </row>
    <row r="409" s="2" customFormat="1" ht="24.15" customHeight="1">
      <c r="A409" s="39"/>
      <c r="B409" s="40"/>
      <c r="C409" s="243" t="s">
        <v>426</v>
      </c>
      <c r="D409" s="243" t="s">
        <v>163</v>
      </c>
      <c r="E409" s="244" t="s">
        <v>918</v>
      </c>
      <c r="F409" s="245" t="s">
        <v>919</v>
      </c>
      <c r="G409" s="246" t="s">
        <v>166</v>
      </c>
      <c r="H409" s="247">
        <v>936.84000000000003</v>
      </c>
      <c r="I409" s="248"/>
      <c r="J409" s="247">
        <f>ROUND(I409*H409,0)</f>
        <v>0</v>
      </c>
      <c r="K409" s="249"/>
      <c r="L409" s="45"/>
      <c r="M409" s="250" t="s">
        <v>1</v>
      </c>
      <c r="N409" s="251" t="s">
        <v>39</v>
      </c>
      <c r="O409" s="92"/>
      <c r="P409" s="252">
        <f>O409*H409</f>
        <v>0</v>
      </c>
      <c r="Q409" s="252">
        <v>3.4999999999999997E-05</v>
      </c>
      <c r="R409" s="252">
        <f>Q409*H409</f>
        <v>0.032789399999999996</v>
      </c>
      <c r="S409" s="252">
        <v>0</v>
      </c>
      <c r="T409" s="253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54" t="s">
        <v>167</v>
      </c>
      <c r="AT409" s="254" t="s">
        <v>163</v>
      </c>
      <c r="AU409" s="254" t="s">
        <v>83</v>
      </c>
      <c r="AY409" s="18" t="s">
        <v>160</v>
      </c>
      <c r="BE409" s="255">
        <f>IF(N409="základní",J409,0)</f>
        <v>0</v>
      </c>
      <c r="BF409" s="255">
        <f>IF(N409="snížená",J409,0)</f>
        <v>0</v>
      </c>
      <c r="BG409" s="255">
        <f>IF(N409="zákl. přenesená",J409,0)</f>
        <v>0</v>
      </c>
      <c r="BH409" s="255">
        <f>IF(N409="sníž. přenesená",J409,0)</f>
        <v>0</v>
      </c>
      <c r="BI409" s="255">
        <f>IF(N409="nulová",J409,0)</f>
        <v>0</v>
      </c>
      <c r="BJ409" s="18" t="s">
        <v>8</v>
      </c>
      <c r="BK409" s="255">
        <f>ROUND(I409*H409,0)</f>
        <v>0</v>
      </c>
      <c r="BL409" s="18" t="s">
        <v>167</v>
      </c>
      <c r="BM409" s="254" t="s">
        <v>920</v>
      </c>
    </row>
    <row r="410" s="14" customFormat="1">
      <c r="A410" s="14"/>
      <c r="B410" s="267"/>
      <c r="C410" s="268"/>
      <c r="D410" s="258" t="s">
        <v>169</v>
      </c>
      <c r="E410" s="269" t="s">
        <v>1</v>
      </c>
      <c r="F410" s="270" t="s">
        <v>903</v>
      </c>
      <c r="G410" s="268"/>
      <c r="H410" s="271">
        <v>543.89999999999998</v>
      </c>
      <c r="I410" s="272"/>
      <c r="J410" s="268"/>
      <c r="K410" s="268"/>
      <c r="L410" s="273"/>
      <c r="M410" s="274"/>
      <c r="N410" s="275"/>
      <c r="O410" s="275"/>
      <c r="P410" s="275"/>
      <c r="Q410" s="275"/>
      <c r="R410" s="275"/>
      <c r="S410" s="275"/>
      <c r="T410" s="276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77" t="s">
        <v>169</v>
      </c>
      <c r="AU410" s="277" t="s">
        <v>83</v>
      </c>
      <c r="AV410" s="14" t="s">
        <v>83</v>
      </c>
      <c r="AW410" s="14" t="s">
        <v>31</v>
      </c>
      <c r="AX410" s="14" t="s">
        <v>74</v>
      </c>
      <c r="AY410" s="277" t="s">
        <v>160</v>
      </c>
    </row>
    <row r="411" s="14" customFormat="1">
      <c r="A411" s="14"/>
      <c r="B411" s="267"/>
      <c r="C411" s="268"/>
      <c r="D411" s="258" t="s">
        <v>169</v>
      </c>
      <c r="E411" s="269" t="s">
        <v>1</v>
      </c>
      <c r="F411" s="270" t="s">
        <v>904</v>
      </c>
      <c r="G411" s="268"/>
      <c r="H411" s="271">
        <v>84.599999999999994</v>
      </c>
      <c r="I411" s="272"/>
      <c r="J411" s="268"/>
      <c r="K411" s="268"/>
      <c r="L411" s="273"/>
      <c r="M411" s="274"/>
      <c r="N411" s="275"/>
      <c r="O411" s="275"/>
      <c r="P411" s="275"/>
      <c r="Q411" s="275"/>
      <c r="R411" s="275"/>
      <c r="S411" s="275"/>
      <c r="T411" s="276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77" t="s">
        <v>169</v>
      </c>
      <c r="AU411" s="277" t="s">
        <v>83</v>
      </c>
      <c r="AV411" s="14" t="s">
        <v>83</v>
      </c>
      <c r="AW411" s="14" t="s">
        <v>31</v>
      </c>
      <c r="AX411" s="14" t="s">
        <v>74</v>
      </c>
      <c r="AY411" s="277" t="s">
        <v>160</v>
      </c>
    </row>
    <row r="412" s="14" customFormat="1">
      <c r="A412" s="14"/>
      <c r="B412" s="267"/>
      <c r="C412" s="268"/>
      <c r="D412" s="258" t="s">
        <v>169</v>
      </c>
      <c r="E412" s="269" t="s">
        <v>1</v>
      </c>
      <c r="F412" s="270" t="s">
        <v>921</v>
      </c>
      <c r="G412" s="268"/>
      <c r="H412" s="271">
        <v>201.19</v>
      </c>
      <c r="I412" s="272"/>
      <c r="J412" s="268"/>
      <c r="K412" s="268"/>
      <c r="L412" s="273"/>
      <c r="M412" s="274"/>
      <c r="N412" s="275"/>
      <c r="O412" s="275"/>
      <c r="P412" s="275"/>
      <c r="Q412" s="275"/>
      <c r="R412" s="275"/>
      <c r="S412" s="275"/>
      <c r="T412" s="276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77" t="s">
        <v>169</v>
      </c>
      <c r="AU412" s="277" t="s">
        <v>83</v>
      </c>
      <c r="AV412" s="14" t="s">
        <v>83</v>
      </c>
      <c r="AW412" s="14" t="s">
        <v>31</v>
      </c>
      <c r="AX412" s="14" t="s">
        <v>74</v>
      </c>
      <c r="AY412" s="277" t="s">
        <v>160</v>
      </c>
    </row>
    <row r="413" s="15" customFormat="1">
      <c r="A413" s="15"/>
      <c r="B413" s="288"/>
      <c r="C413" s="289"/>
      <c r="D413" s="258" t="s">
        <v>169</v>
      </c>
      <c r="E413" s="290" t="s">
        <v>1</v>
      </c>
      <c r="F413" s="291" t="s">
        <v>184</v>
      </c>
      <c r="G413" s="289"/>
      <c r="H413" s="292">
        <v>829.69000000000005</v>
      </c>
      <c r="I413" s="293"/>
      <c r="J413" s="289"/>
      <c r="K413" s="289"/>
      <c r="L413" s="294"/>
      <c r="M413" s="295"/>
      <c r="N413" s="296"/>
      <c r="O413" s="296"/>
      <c r="P413" s="296"/>
      <c r="Q413" s="296"/>
      <c r="R413" s="296"/>
      <c r="S413" s="296"/>
      <c r="T413" s="297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98" t="s">
        <v>169</v>
      </c>
      <c r="AU413" s="298" t="s">
        <v>83</v>
      </c>
      <c r="AV413" s="15" t="s">
        <v>185</v>
      </c>
      <c r="AW413" s="15" t="s">
        <v>31</v>
      </c>
      <c r="AX413" s="15" t="s">
        <v>74</v>
      </c>
      <c r="AY413" s="298" t="s">
        <v>160</v>
      </c>
    </row>
    <row r="414" s="13" customFormat="1">
      <c r="A414" s="13"/>
      <c r="B414" s="256"/>
      <c r="C414" s="257"/>
      <c r="D414" s="258" t="s">
        <v>169</v>
      </c>
      <c r="E414" s="259" t="s">
        <v>1</v>
      </c>
      <c r="F414" s="260" t="s">
        <v>713</v>
      </c>
      <c r="G414" s="257"/>
      <c r="H414" s="259" t="s">
        <v>1</v>
      </c>
      <c r="I414" s="261"/>
      <c r="J414" s="257"/>
      <c r="K414" s="257"/>
      <c r="L414" s="262"/>
      <c r="M414" s="263"/>
      <c r="N414" s="264"/>
      <c r="O414" s="264"/>
      <c r="P414" s="264"/>
      <c r="Q414" s="264"/>
      <c r="R414" s="264"/>
      <c r="S414" s="264"/>
      <c r="T414" s="265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66" t="s">
        <v>169</v>
      </c>
      <c r="AU414" s="266" t="s">
        <v>83</v>
      </c>
      <c r="AV414" s="13" t="s">
        <v>8</v>
      </c>
      <c r="AW414" s="13" t="s">
        <v>31</v>
      </c>
      <c r="AX414" s="13" t="s">
        <v>74</v>
      </c>
      <c r="AY414" s="266" t="s">
        <v>160</v>
      </c>
    </row>
    <row r="415" s="14" customFormat="1">
      <c r="A415" s="14"/>
      <c r="B415" s="267"/>
      <c r="C415" s="268"/>
      <c r="D415" s="258" t="s">
        <v>169</v>
      </c>
      <c r="E415" s="269" t="s">
        <v>1</v>
      </c>
      <c r="F415" s="270" t="s">
        <v>922</v>
      </c>
      <c r="G415" s="268"/>
      <c r="H415" s="271">
        <v>107.15000000000001</v>
      </c>
      <c r="I415" s="272"/>
      <c r="J415" s="268"/>
      <c r="K415" s="268"/>
      <c r="L415" s="273"/>
      <c r="M415" s="274"/>
      <c r="N415" s="275"/>
      <c r="O415" s="275"/>
      <c r="P415" s="275"/>
      <c r="Q415" s="275"/>
      <c r="R415" s="275"/>
      <c r="S415" s="275"/>
      <c r="T415" s="276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77" t="s">
        <v>169</v>
      </c>
      <c r="AU415" s="277" t="s">
        <v>83</v>
      </c>
      <c r="AV415" s="14" t="s">
        <v>83</v>
      </c>
      <c r="AW415" s="14" t="s">
        <v>31</v>
      </c>
      <c r="AX415" s="14" t="s">
        <v>74</v>
      </c>
      <c r="AY415" s="277" t="s">
        <v>160</v>
      </c>
    </row>
    <row r="416" s="15" customFormat="1">
      <c r="A416" s="15"/>
      <c r="B416" s="288"/>
      <c r="C416" s="289"/>
      <c r="D416" s="258" t="s">
        <v>169</v>
      </c>
      <c r="E416" s="290" t="s">
        <v>1</v>
      </c>
      <c r="F416" s="291" t="s">
        <v>184</v>
      </c>
      <c r="G416" s="289"/>
      <c r="H416" s="292">
        <v>107.15000000000001</v>
      </c>
      <c r="I416" s="293"/>
      <c r="J416" s="289"/>
      <c r="K416" s="289"/>
      <c r="L416" s="294"/>
      <c r="M416" s="295"/>
      <c r="N416" s="296"/>
      <c r="O416" s="296"/>
      <c r="P416" s="296"/>
      <c r="Q416" s="296"/>
      <c r="R416" s="296"/>
      <c r="S416" s="296"/>
      <c r="T416" s="297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98" t="s">
        <v>169</v>
      </c>
      <c r="AU416" s="298" t="s">
        <v>83</v>
      </c>
      <c r="AV416" s="15" t="s">
        <v>185</v>
      </c>
      <c r="AW416" s="15" t="s">
        <v>31</v>
      </c>
      <c r="AX416" s="15" t="s">
        <v>74</v>
      </c>
      <c r="AY416" s="298" t="s">
        <v>160</v>
      </c>
    </row>
    <row r="417" s="16" customFormat="1">
      <c r="A417" s="16"/>
      <c r="B417" s="299"/>
      <c r="C417" s="300"/>
      <c r="D417" s="258" t="s">
        <v>169</v>
      </c>
      <c r="E417" s="301" t="s">
        <v>1</v>
      </c>
      <c r="F417" s="302" t="s">
        <v>189</v>
      </c>
      <c r="G417" s="300"/>
      <c r="H417" s="303">
        <v>936.84000000000003</v>
      </c>
      <c r="I417" s="304"/>
      <c r="J417" s="300"/>
      <c r="K417" s="300"/>
      <c r="L417" s="305"/>
      <c r="M417" s="306"/>
      <c r="N417" s="307"/>
      <c r="O417" s="307"/>
      <c r="P417" s="307"/>
      <c r="Q417" s="307"/>
      <c r="R417" s="307"/>
      <c r="S417" s="307"/>
      <c r="T417" s="308"/>
      <c r="U417" s="16"/>
      <c r="V417" s="16"/>
      <c r="W417" s="16"/>
      <c r="X417" s="16"/>
      <c r="Y417" s="16"/>
      <c r="Z417" s="16"/>
      <c r="AA417" s="16"/>
      <c r="AB417" s="16"/>
      <c r="AC417" s="16"/>
      <c r="AD417" s="16"/>
      <c r="AE417" s="16"/>
      <c r="AT417" s="309" t="s">
        <v>169</v>
      </c>
      <c r="AU417" s="309" t="s">
        <v>83</v>
      </c>
      <c r="AV417" s="16" t="s">
        <v>167</v>
      </c>
      <c r="AW417" s="16" t="s">
        <v>31</v>
      </c>
      <c r="AX417" s="16" t="s">
        <v>8</v>
      </c>
      <c r="AY417" s="309" t="s">
        <v>160</v>
      </c>
    </row>
    <row r="418" s="2" customFormat="1" ht="16.5" customHeight="1">
      <c r="A418" s="39"/>
      <c r="B418" s="40"/>
      <c r="C418" s="243" t="s">
        <v>923</v>
      </c>
      <c r="D418" s="243" t="s">
        <v>163</v>
      </c>
      <c r="E418" s="244" t="s">
        <v>228</v>
      </c>
      <c r="F418" s="245" t="s">
        <v>924</v>
      </c>
      <c r="G418" s="246" t="s">
        <v>166</v>
      </c>
      <c r="H418" s="247">
        <v>829.69000000000005</v>
      </c>
      <c r="I418" s="248"/>
      <c r="J418" s="247">
        <f>ROUND(I418*H418,0)</f>
        <v>0</v>
      </c>
      <c r="K418" s="249"/>
      <c r="L418" s="45"/>
      <c r="M418" s="250" t="s">
        <v>1</v>
      </c>
      <c r="N418" s="251" t="s">
        <v>39</v>
      </c>
      <c r="O418" s="92"/>
      <c r="P418" s="252">
        <f>O418*H418</f>
        <v>0</v>
      </c>
      <c r="Q418" s="252">
        <v>4.0000000000000003E-05</v>
      </c>
      <c r="R418" s="252">
        <f>Q418*H418</f>
        <v>0.033187600000000005</v>
      </c>
      <c r="S418" s="252">
        <v>0</v>
      </c>
      <c r="T418" s="253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54" t="s">
        <v>167</v>
      </c>
      <c r="AT418" s="254" t="s">
        <v>163</v>
      </c>
      <c r="AU418" s="254" t="s">
        <v>83</v>
      </c>
      <c r="AY418" s="18" t="s">
        <v>160</v>
      </c>
      <c r="BE418" s="255">
        <f>IF(N418="základní",J418,0)</f>
        <v>0</v>
      </c>
      <c r="BF418" s="255">
        <f>IF(N418="snížená",J418,0)</f>
        <v>0</v>
      </c>
      <c r="BG418" s="255">
        <f>IF(N418="zákl. přenesená",J418,0)</f>
        <v>0</v>
      </c>
      <c r="BH418" s="255">
        <f>IF(N418="sníž. přenesená",J418,0)</f>
        <v>0</v>
      </c>
      <c r="BI418" s="255">
        <f>IF(N418="nulová",J418,0)</f>
        <v>0</v>
      </c>
      <c r="BJ418" s="18" t="s">
        <v>8</v>
      </c>
      <c r="BK418" s="255">
        <f>ROUND(I418*H418,0)</f>
        <v>0</v>
      </c>
      <c r="BL418" s="18" t="s">
        <v>167</v>
      </c>
      <c r="BM418" s="254" t="s">
        <v>925</v>
      </c>
    </row>
    <row r="419" s="14" customFormat="1">
      <c r="A419" s="14"/>
      <c r="B419" s="267"/>
      <c r="C419" s="268"/>
      <c r="D419" s="258" t="s">
        <v>169</v>
      </c>
      <c r="E419" s="269" t="s">
        <v>1</v>
      </c>
      <c r="F419" s="270" t="s">
        <v>903</v>
      </c>
      <c r="G419" s="268"/>
      <c r="H419" s="271">
        <v>543.89999999999998</v>
      </c>
      <c r="I419" s="272"/>
      <c r="J419" s="268"/>
      <c r="K419" s="268"/>
      <c r="L419" s="273"/>
      <c r="M419" s="274"/>
      <c r="N419" s="275"/>
      <c r="O419" s="275"/>
      <c r="P419" s="275"/>
      <c r="Q419" s="275"/>
      <c r="R419" s="275"/>
      <c r="S419" s="275"/>
      <c r="T419" s="276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77" t="s">
        <v>169</v>
      </c>
      <c r="AU419" s="277" t="s">
        <v>83</v>
      </c>
      <c r="AV419" s="14" t="s">
        <v>83</v>
      </c>
      <c r="AW419" s="14" t="s">
        <v>31</v>
      </c>
      <c r="AX419" s="14" t="s">
        <v>74</v>
      </c>
      <c r="AY419" s="277" t="s">
        <v>160</v>
      </c>
    </row>
    <row r="420" s="14" customFormat="1">
      <c r="A420" s="14"/>
      <c r="B420" s="267"/>
      <c r="C420" s="268"/>
      <c r="D420" s="258" t="s">
        <v>169</v>
      </c>
      <c r="E420" s="269" t="s">
        <v>1</v>
      </c>
      <c r="F420" s="270" t="s">
        <v>904</v>
      </c>
      <c r="G420" s="268"/>
      <c r="H420" s="271">
        <v>84.599999999999994</v>
      </c>
      <c r="I420" s="272"/>
      <c r="J420" s="268"/>
      <c r="K420" s="268"/>
      <c r="L420" s="273"/>
      <c r="M420" s="274"/>
      <c r="N420" s="275"/>
      <c r="O420" s="275"/>
      <c r="P420" s="275"/>
      <c r="Q420" s="275"/>
      <c r="R420" s="275"/>
      <c r="S420" s="275"/>
      <c r="T420" s="276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77" t="s">
        <v>169</v>
      </c>
      <c r="AU420" s="277" t="s">
        <v>83</v>
      </c>
      <c r="AV420" s="14" t="s">
        <v>83</v>
      </c>
      <c r="AW420" s="14" t="s">
        <v>31</v>
      </c>
      <c r="AX420" s="14" t="s">
        <v>74</v>
      </c>
      <c r="AY420" s="277" t="s">
        <v>160</v>
      </c>
    </row>
    <row r="421" s="14" customFormat="1">
      <c r="A421" s="14"/>
      <c r="B421" s="267"/>
      <c r="C421" s="268"/>
      <c r="D421" s="258" t="s">
        <v>169</v>
      </c>
      <c r="E421" s="269" t="s">
        <v>1</v>
      </c>
      <c r="F421" s="270" t="s">
        <v>921</v>
      </c>
      <c r="G421" s="268"/>
      <c r="H421" s="271">
        <v>201.19</v>
      </c>
      <c r="I421" s="272"/>
      <c r="J421" s="268"/>
      <c r="K421" s="268"/>
      <c r="L421" s="273"/>
      <c r="M421" s="274"/>
      <c r="N421" s="275"/>
      <c r="O421" s="275"/>
      <c r="P421" s="275"/>
      <c r="Q421" s="275"/>
      <c r="R421" s="275"/>
      <c r="S421" s="275"/>
      <c r="T421" s="276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77" t="s">
        <v>169</v>
      </c>
      <c r="AU421" s="277" t="s">
        <v>83</v>
      </c>
      <c r="AV421" s="14" t="s">
        <v>83</v>
      </c>
      <c r="AW421" s="14" t="s">
        <v>31</v>
      </c>
      <c r="AX421" s="14" t="s">
        <v>74</v>
      </c>
      <c r="AY421" s="277" t="s">
        <v>160</v>
      </c>
    </row>
    <row r="422" s="16" customFormat="1">
      <c r="A422" s="16"/>
      <c r="B422" s="299"/>
      <c r="C422" s="300"/>
      <c r="D422" s="258" t="s">
        <v>169</v>
      </c>
      <c r="E422" s="301" t="s">
        <v>1</v>
      </c>
      <c r="F422" s="302" t="s">
        <v>189</v>
      </c>
      <c r="G422" s="300"/>
      <c r="H422" s="303">
        <v>829.69000000000005</v>
      </c>
      <c r="I422" s="304"/>
      <c r="J422" s="300"/>
      <c r="K422" s="300"/>
      <c r="L422" s="305"/>
      <c r="M422" s="306"/>
      <c r="N422" s="307"/>
      <c r="O422" s="307"/>
      <c r="P422" s="307"/>
      <c r="Q422" s="307"/>
      <c r="R422" s="307"/>
      <c r="S422" s="307"/>
      <c r="T422" s="308"/>
      <c r="U422" s="16"/>
      <c r="V422" s="16"/>
      <c r="W422" s="16"/>
      <c r="X422" s="16"/>
      <c r="Y422" s="16"/>
      <c r="Z422" s="16"/>
      <c r="AA422" s="16"/>
      <c r="AB422" s="16"/>
      <c r="AC422" s="16"/>
      <c r="AD422" s="16"/>
      <c r="AE422" s="16"/>
      <c r="AT422" s="309" t="s">
        <v>169</v>
      </c>
      <c r="AU422" s="309" t="s">
        <v>83</v>
      </c>
      <c r="AV422" s="16" t="s">
        <v>167</v>
      </c>
      <c r="AW422" s="16" t="s">
        <v>31</v>
      </c>
      <c r="AX422" s="16" t="s">
        <v>8</v>
      </c>
      <c r="AY422" s="309" t="s">
        <v>160</v>
      </c>
    </row>
    <row r="423" s="2" customFormat="1" ht="24.15" customHeight="1">
      <c r="A423" s="39"/>
      <c r="B423" s="40"/>
      <c r="C423" s="243" t="s">
        <v>926</v>
      </c>
      <c r="D423" s="243" t="s">
        <v>163</v>
      </c>
      <c r="E423" s="244" t="s">
        <v>927</v>
      </c>
      <c r="F423" s="245" t="s">
        <v>928</v>
      </c>
      <c r="G423" s="246" t="s">
        <v>929</v>
      </c>
      <c r="H423" s="247">
        <v>1</v>
      </c>
      <c r="I423" s="248"/>
      <c r="J423" s="247">
        <f>ROUND(I423*H423,0)</f>
        <v>0</v>
      </c>
      <c r="K423" s="249"/>
      <c r="L423" s="45"/>
      <c r="M423" s="250" t="s">
        <v>1</v>
      </c>
      <c r="N423" s="251" t="s">
        <v>39</v>
      </c>
      <c r="O423" s="92"/>
      <c r="P423" s="252">
        <f>O423*H423</f>
        <v>0</v>
      </c>
      <c r="Q423" s="252">
        <v>4.0000000000000003E-05</v>
      </c>
      <c r="R423" s="252">
        <f>Q423*H423</f>
        <v>4.0000000000000003E-05</v>
      </c>
      <c r="S423" s="252">
        <v>0</v>
      </c>
      <c r="T423" s="253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54" t="s">
        <v>167</v>
      </c>
      <c r="AT423" s="254" t="s">
        <v>163</v>
      </c>
      <c r="AU423" s="254" t="s">
        <v>83</v>
      </c>
      <c r="AY423" s="18" t="s">
        <v>160</v>
      </c>
      <c r="BE423" s="255">
        <f>IF(N423="základní",J423,0)</f>
        <v>0</v>
      </c>
      <c r="BF423" s="255">
        <f>IF(N423="snížená",J423,0)</f>
        <v>0</v>
      </c>
      <c r="BG423" s="255">
        <f>IF(N423="zákl. přenesená",J423,0)</f>
        <v>0</v>
      </c>
      <c r="BH423" s="255">
        <f>IF(N423="sníž. přenesená",J423,0)</f>
        <v>0</v>
      </c>
      <c r="BI423" s="255">
        <f>IF(N423="nulová",J423,0)</f>
        <v>0</v>
      </c>
      <c r="BJ423" s="18" t="s">
        <v>8</v>
      </c>
      <c r="BK423" s="255">
        <f>ROUND(I423*H423,0)</f>
        <v>0</v>
      </c>
      <c r="BL423" s="18" t="s">
        <v>167</v>
      </c>
      <c r="BM423" s="254" t="s">
        <v>930</v>
      </c>
    </row>
    <row r="424" s="2" customFormat="1" ht="24.15" customHeight="1">
      <c r="A424" s="39"/>
      <c r="B424" s="40"/>
      <c r="C424" s="243" t="s">
        <v>931</v>
      </c>
      <c r="D424" s="243" t="s">
        <v>163</v>
      </c>
      <c r="E424" s="244" t="s">
        <v>932</v>
      </c>
      <c r="F424" s="245" t="s">
        <v>933</v>
      </c>
      <c r="G424" s="246" t="s">
        <v>929</v>
      </c>
      <c r="H424" s="247">
        <v>1</v>
      </c>
      <c r="I424" s="248"/>
      <c r="J424" s="247">
        <f>ROUND(I424*H424,0)</f>
        <v>0</v>
      </c>
      <c r="K424" s="249"/>
      <c r="L424" s="45"/>
      <c r="M424" s="250" t="s">
        <v>1</v>
      </c>
      <c r="N424" s="251" t="s">
        <v>39</v>
      </c>
      <c r="O424" s="92"/>
      <c r="P424" s="252">
        <f>O424*H424</f>
        <v>0</v>
      </c>
      <c r="Q424" s="252">
        <v>4.0000000000000003E-05</v>
      </c>
      <c r="R424" s="252">
        <f>Q424*H424</f>
        <v>4.0000000000000003E-05</v>
      </c>
      <c r="S424" s="252">
        <v>0</v>
      </c>
      <c r="T424" s="253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54" t="s">
        <v>167</v>
      </c>
      <c r="AT424" s="254" t="s">
        <v>163</v>
      </c>
      <c r="AU424" s="254" t="s">
        <v>83</v>
      </c>
      <c r="AY424" s="18" t="s">
        <v>160</v>
      </c>
      <c r="BE424" s="255">
        <f>IF(N424="základní",J424,0)</f>
        <v>0</v>
      </c>
      <c r="BF424" s="255">
        <f>IF(N424="snížená",J424,0)</f>
        <v>0</v>
      </c>
      <c r="BG424" s="255">
        <f>IF(N424="zákl. přenesená",J424,0)</f>
        <v>0</v>
      </c>
      <c r="BH424" s="255">
        <f>IF(N424="sníž. přenesená",J424,0)</f>
        <v>0</v>
      </c>
      <c r="BI424" s="255">
        <f>IF(N424="nulová",J424,0)</f>
        <v>0</v>
      </c>
      <c r="BJ424" s="18" t="s">
        <v>8</v>
      </c>
      <c r="BK424" s="255">
        <f>ROUND(I424*H424,0)</f>
        <v>0</v>
      </c>
      <c r="BL424" s="18" t="s">
        <v>167</v>
      </c>
      <c r="BM424" s="254" t="s">
        <v>934</v>
      </c>
    </row>
    <row r="425" s="2" customFormat="1" ht="16.5" customHeight="1">
      <c r="A425" s="39"/>
      <c r="B425" s="40"/>
      <c r="C425" s="243" t="s">
        <v>213</v>
      </c>
      <c r="D425" s="243" t="s">
        <v>163</v>
      </c>
      <c r="E425" s="244" t="s">
        <v>935</v>
      </c>
      <c r="F425" s="245" t="s">
        <v>936</v>
      </c>
      <c r="G425" s="246" t="s">
        <v>390</v>
      </c>
      <c r="H425" s="247">
        <v>7</v>
      </c>
      <c r="I425" s="248"/>
      <c r="J425" s="247">
        <f>ROUND(I425*H425,0)</f>
        <v>0</v>
      </c>
      <c r="K425" s="249"/>
      <c r="L425" s="45"/>
      <c r="M425" s="250" t="s">
        <v>1</v>
      </c>
      <c r="N425" s="251" t="s">
        <v>39</v>
      </c>
      <c r="O425" s="92"/>
      <c r="P425" s="252">
        <f>O425*H425</f>
        <v>0</v>
      </c>
      <c r="Q425" s="252">
        <v>0.000176</v>
      </c>
      <c r="R425" s="252">
        <f>Q425*H425</f>
        <v>0.001232</v>
      </c>
      <c r="S425" s="252">
        <v>0</v>
      </c>
      <c r="T425" s="253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54" t="s">
        <v>167</v>
      </c>
      <c r="AT425" s="254" t="s">
        <v>163</v>
      </c>
      <c r="AU425" s="254" t="s">
        <v>83</v>
      </c>
      <c r="AY425" s="18" t="s">
        <v>160</v>
      </c>
      <c r="BE425" s="255">
        <f>IF(N425="základní",J425,0)</f>
        <v>0</v>
      </c>
      <c r="BF425" s="255">
        <f>IF(N425="snížená",J425,0)</f>
        <v>0</v>
      </c>
      <c r="BG425" s="255">
        <f>IF(N425="zákl. přenesená",J425,0)</f>
        <v>0</v>
      </c>
      <c r="BH425" s="255">
        <f>IF(N425="sníž. přenesená",J425,0)</f>
        <v>0</v>
      </c>
      <c r="BI425" s="255">
        <f>IF(N425="nulová",J425,0)</f>
        <v>0</v>
      </c>
      <c r="BJ425" s="18" t="s">
        <v>8</v>
      </c>
      <c r="BK425" s="255">
        <f>ROUND(I425*H425,0)</f>
        <v>0</v>
      </c>
      <c r="BL425" s="18" t="s">
        <v>167</v>
      </c>
      <c r="BM425" s="254" t="s">
        <v>937</v>
      </c>
    </row>
    <row r="426" s="14" customFormat="1">
      <c r="A426" s="14"/>
      <c r="B426" s="267"/>
      <c r="C426" s="268"/>
      <c r="D426" s="258" t="s">
        <v>169</v>
      </c>
      <c r="E426" s="269" t="s">
        <v>1</v>
      </c>
      <c r="F426" s="270" t="s">
        <v>938</v>
      </c>
      <c r="G426" s="268"/>
      <c r="H426" s="271">
        <v>7</v>
      </c>
      <c r="I426" s="272"/>
      <c r="J426" s="268"/>
      <c r="K426" s="268"/>
      <c r="L426" s="273"/>
      <c r="M426" s="274"/>
      <c r="N426" s="275"/>
      <c r="O426" s="275"/>
      <c r="P426" s="275"/>
      <c r="Q426" s="275"/>
      <c r="R426" s="275"/>
      <c r="S426" s="275"/>
      <c r="T426" s="276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77" t="s">
        <v>169</v>
      </c>
      <c r="AU426" s="277" t="s">
        <v>83</v>
      </c>
      <c r="AV426" s="14" t="s">
        <v>83</v>
      </c>
      <c r="AW426" s="14" t="s">
        <v>31</v>
      </c>
      <c r="AX426" s="14" t="s">
        <v>8</v>
      </c>
      <c r="AY426" s="277" t="s">
        <v>160</v>
      </c>
    </row>
    <row r="427" s="2" customFormat="1" ht="16.5" customHeight="1">
      <c r="A427" s="39"/>
      <c r="B427" s="40"/>
      <c r="C427" s="278" t="s">
        <v>218</v>
      </c>
      <c r="D427" s="278" t="s">
        <v>173</v>
      </c>
      <c r="E427" s="279" t="s">
        <v>939</v>
      </c>
      <c r="F427" s="280" t="s">
        <v>940</v>
      </c>
      <c r="G427" s="281" t="s">
        <v>390</v>
      </c>
      <c r="H427" s="282">
        <v>7</v>
      </c>
      <c r="I427" s="283"/>
      <c r="J427" s="282">
        <f>ROUND(I427*H427,0)</f>
        <v>0</v>
      </c>
      <c r="K427" s="284"/>
      <c r="L427" s="285"/>
      <c r="M427" s="286" t="s">
        <v>1</v>
      </c>
      <c r="N427" s="287" t="s">
        <v>39</v>
      </c>
      <c r="O427" s="92"/>
      <c r="P427" s="252">
        <f>O427*H427</f>
        <v>0</v>
      </c>
      <c r="Q427" s="252">
        <v>0.012</v>
      </c>
      <c r="R427" s="252">
        <f>Q427*H427</f>
        <v>0.084000000000000005</v>
      </c>
      <c r="S427" s="252">
        <v>0</v>
      </c>
      <c r="T427" s="253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54" t="s">
        <v>176</v>
      </c>
      <c r="AT427" s="254" t="s">
        <v>173</v>
      </c>
      <c r="AU427" s="254" t="s">
        <v>83</v>
      </c>
      <c r="AY427" s="18" t="s">
        <v>160</v>
      </c>
      <c r="BE427" s="255">
        <f>IF(N427="základní",J427,0)</f>
        <v>0</v>
      </c>
      <c r="BF427" s="255">
        <f>IF(N427="snížená",J427,0)</f>
        <v>0</v>
      </c>
      <c r="BG427" s="255">
        <f>IF(N427="zákl. přenesená",J427,0)</f>
        <v>0</v>
      </c>
      <c r="BH427" s="255">
        <f>IF(N427="sníž. přenesená",J427,0)</f>
        <v>0</v>
      </c>
      <c r="BI427" s="255">
        <f>IF(N427="nulová",J427,0)</f>
        <v>0</v>
      </c>
      <c r="BJ427" s="18" t="s">
        <v>8</v>
      </c>
      <c r="BK427" s="255">
        <f>ROUND(I427*H427,0)</f>
        <v>0</v>
      </c>
      <c r="BL427" s="18" t="s">
        <v>167</v>
      </c>
      <c r="BM427" s="254" t="s">
        <v>941</v>
      </c>
    </row>
    <row r="428" s="14" customFormat="1">
      <c r="A428" s="14"/>
      <c r="B428" s="267"/>
      <c r="C428" s="268"/>
      <c r="D428" s="258" t="s">
        <v>169</v>
      </c>
      <c r="E428" s="269" t="s">
        <v>1</v>
      </c>
      <c r="F428" s="270" t="s">
        <v>938</v>
      </c>
      <c r="G428" s="268"/>
      <c r="H428" s="271">
        <v>7</v>
      </c>
      <c r="I428" s="272"/>
      <c r="J428" s="268"/>
      <c r="K428" s="268"/>
      <c r="L428" s="273"/>
      <c r="M428" s="274"/>
      <c r="N428" s="275"/>
      <c r="O428" s="275"/>
      <c r="P428" s="275"/>
      <c r="Q428" s="275"/>
      <c r="R428" s="275"/>
      <c r="S428" s="275"/>
      <c r="T428" s="276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77" t="s">
        <v>169</v>
      </c>
      <c r="AU428" s="277" t="s">
        <v>83</v>
      </c>
      <c r="AV428" s="14" t="s">
        <v>83</v>
      </c>
      <c r="AW428" s="14" t="s">
        <v>31</v>
      </c>
      <c r="AX428" s="14" t="s">
        <v>8</v>
      </c>
      <c r="AY428" s="277" t="s">
        <v>160</v>
      </c>
    </row>
    <row r="429" s="2" customFormat="1" ht="24.15" customHeight="1">
      <c r="A429" s="39"/>
      <c r="B429" s="40"/>
      <c r="C429" s="243" t="s">
        <v>223</v>
      </c>
      <c r="D429" s="243" t="s">
        <v>163</v>
      </c>
      <c r="E429" s="244" t="s">
        <v>942</v>
      </c>
      <c r="F429" s="245" t="s">
        <v>943</v>
      </c>
      <c r="G429" s="246" t="s">
        <v>390</v>
      </c>
      <c r="H429" s="247">
        <v>16</v>
      </c>
      <c r="I429" s="248"/>
      <c r="J429" s="247">
        <f>ROUND(I429*H429,0)</f>
        <v>0</v>
      </c>
      <c r="K429" s="249"/>
      <c r="L429" s="45"/>
      <c r="M429" s="250" t="s">
        <v>1</v>
      </c>
      <c r="N429" s="251" t="s">
        <v>39</v>
      </c>
      <c r="O429" s="92"/>
      <c r="P429" s="252">
        <f>O429*H429</f>
        <v>0</v>
      </c>
      <c r="Q429" s="252">
        <v>4.0000000000000003E-05</v>
      </c>
      <c r="R429" s="252">
        <f>Q429*H429</f>
        <v>0.00064000000000000005</v>
      </c>
      <c r="S429" s="252">
        <v>0</v>
      </c>
      <c r="T429" s="253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54" t="s">
        <v>167</v>
      </c>
      <c r="AT429" s="254" t="s">
        <v>163</v>
      </c>
      <c r="AU429" s="254" t="s">
        <v>83</v>
      </c>
      <c r="AY429" s="18" t="s">
        <v>160</v>
      </c>
      <c r="BE429" s="255">
        <f>IF(N429="základní",J429,0)</f>
        <v>0</v>
      </c>
      <c r="BF429" s="255">
        <f>IF(N429="snížená",J429,0)</f>
        <v>0</v>
      </c>
      <c r="BG429" s="255">
        <f>IF(N429="zákl. přenesená",J429,0)</f>
        <v>0</v>
      </c>
      <c r="BH429" s="255">
        <f>IF(N429="sníž. přenesená",J429,0)</f>
        <v>0</v>
      </c>
      <c r="BI429" s="255">
        <f>IF(N429="nulová",J429,0)</f>
        <v>0</v>
      </c>
      <c r="BJ429" s="18" t="s">
        <v>8</v>
      </c>
      <c r="BK429" s="255">
        <f>ROUND(I429*H429,0)</f>
        <v>0</v>
      </c>
      <c r="BL429" s="18" t="s">
        <v>167</v>
      </c>
      <c r="BM429" s="254" t="s">
        <v>944</v>
      </c>
    </row>
    <row r="430" s="2" customFormat="1" ht="24.15" customHeight="1">
      <c r="A430" s="39"/>
      <c r="B430" s="40"/>
      <c r="C430" s="243" t="s">
        <v>227</v>
      </c>
      <c r="D430" s="243" t="s">
        <v>163</v>
      </c>
      <c r="E430" s="244" t="s">
        <v>945</v>
      </c>
      <c r="F430" s="245" t="s">
        <v>946</v>
      </c>
      <c r="G430" s="246" t="s">
        <v>390</v>
      </c>
      <c r="H430" s="247">
        <v>6</v>
      </c>
      <c r="I430" s="248"/>
      <c r="J430" s="247">
        <f>ROUND(I430*H430,0)</f>
        <v>0</v>
      </c>
      <c r="K430" s="249"/>
      <c r="L430" s="45"/>
      <c r="M430" s="250" t="s">
        <v>1</v>
      </c>
      <c r="N430" s="251" t="s">
        <v>39</v>
      </c>
      <c r="O430" s="92"/>
      <c r="P430" s="252">
        <f>O430*H430</f>
        <v>0</v>
      </c>
      <c r="Q430" s="252">
        <v>8.0000000000000007E-05</v>
      </c>
      <c r="R430" s="252">
        <f>Q430*H430</f>
        <v>0.00048000000000000007</v>
      </c>
      <c r="S430" s="252">
        <v>0</v>
      </c>
      <c r="T430" s="253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54" t="s">
        <v>167</v>
      </c>
      <c r="AT430" s="254" t="s">
        <v>163</v>
      </c>
      <c r="AU430" s="254" t="s">
        <v>83</v>
      </c>
      <c r="AY430" s="18" t="s">
        <v>160</v>
      </c>
      <c r="BE430" s="255">
        <f>IF(N430="základní",J430,0)</f>
        <v>0</v>
      </c>
      <c r="BF430" s="255">
        <f>IF(N430="snížená",J430,0)</f>
        <v>0</v>
      </c>
      <c r="BG430" s="255">
        <f>IF(N430="zákl. přenesená",J430,0)</f>
        <v>0</v>
      </c>
      <c r="BH430" s="255">
        <f>IF(N430="sníž. přenesená",J430,0)</f>
        <v>0</v>
      </c>
      <c r="BI430" s="255">
        <f>IF(N430="nulová",J430,0)</f>
        <v>0</v>
      </c>
      <c r="BJ430" s="18" t="s">
        <v>8</v>
      </c>
      <c r="BK430" s="255">
        <f>ROUND(I430*H430,0)</f>
        <v>0</v>
      </c>
      <c r="BL430" s="18" t="s">
        <v>167</v>
      </c>
      <c r="BM430" s="254" t="s">
        <v>947</v>
      </c>
    </row>
    <row r="431" s="2" customFormat="1" ht="24.15" customHeight="1">
      <c r="A431" s="39"/>
      <c r="B431" s="40"/>
      <c r="C431" s="243" t="s">
        <v>240</v>
      </c>
      <c r="D431" s="243" t="s">
        <v>163</v>
      </c>
      <c r="E431" s="244" t="s">
        <v>948</v>
      </c>
      <c r="F431" s="245" t="s">
        <v>949</v>
      </c>
      <c r="G431" s="246" t="s">
        <v>390</v>
      </c>
      <c r="H431" s="247">
        <v>16</v>
      </c>
      <c r="I431" s="248"/>
      <c r="J431" s="247">
        <f>ROUND(I431*H431,0)</f>
        <v>0</v>
      </c>
      <c r="K431" s="249"/>
      <c r="L431" s="45"/>
      <c r="M431" s="250" t="s">
        <v>1</v>
      </c>
      <c r="N431" s="251" t="s">
        <v>39</v>
      </c>
      <c r="O431" s="92"/>
      <c r="P431" s="252">
        <f>O431*H431</f>
        <v>0</v>
      </c>
      <c r="Q431" s="252">
        <v>1.0000000000000001E-05</v>
      </c>
      <c r="R431" s="252">
        <f>Q431*H431</f>
        <v>0.00016000000000000001</v>
      </c>
      <c r="S431" s="252">
        <v>0</v>
      </c>
      <c r="T431" s="253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54" t="s">
        <v>167</v>
      </c>
      <c r="AT431" s="254" t="s">
        <v>163</v>
      </c>
      <c r="AU431" s="254" t="s">
        <v>83</v>
      </c>
      <c r="AY431" s="18" t="s">
        <v>160</v>
      </c>
      <c r="BE431" s="255">
        <f>IF(N431="základní",J431,0)</f>
        <v>0</v>
      </c>
      <c r="BF431" s="255">
        <f>IF(N431="snížená",J431,0)</f>
        <v>0</v>
      </c>
      <c r="BG431" s="255">
        <f>IF(N431="zákl. přenesená",J431,0)</f>
        <v>0</v>
      </c>
      <c r="BH431" s="255">
        <f>IF(N431="sníž. přenesená",J431,0)</f>
        <v>0</v>
      </c>
      <c r="BI431" s="255">
        <f>IF(N431="nulová",J431,0)</f>
        <v>0</v>
      </c>
      <c r="BJ431" s="18" t="s">
        <v>8</v>
      </c>
      <c r="BK431" s="255">
        <f>ROUND(I431*H431,0)</f>
        <v>0</v>
      </c>
      <c r="BL431" s="18" t="s">
        <v>167</v>
      </c>
      <c r="BM431" s="254" t="s">
        <v>950</v>
      </c>
    </row>
    <row r="432" s="2" customFormat="1" ht="24.15" customHeight="1">
      <c r="A432" s="39"/>
      <c r="B432" s="40"/>
      <c r="C432" s="243" t="s">
        <v>257</v>
      </c>
      <c r="D432" s="243" t="s">
        <v>163</v>
      </c>
      <c r="E432" s="244" t="s">
        <v>951</v>
      </c>
      <c r="F432" s="245" t="s">
        <v>952</v>
      </c>
      <c r="G432" s="246" t="s">
        <v>316</v>
      </c>
      <c r="H432" s="247">
        <v>5.5999999999999996</v>
      </c>
      <c r="I432" s="248"/>
      <c r="J432" s="247">
        <f>ROUND(I432*H432,0)</f>
        <v>0</v>
      </c>
      <c r="K432" s="249"/>
      <c r="L432" s="45"/>
      <c r="M432" s="250" t="s">
        <v>1</v>
      </c>
      <c r="N432" s="251" t="s">
        <v>39</v>
      </c>
      <c r="O432" s="92"/>
      <c r="P432" s="252">
        <f>O432*H432</f>
        <v>0</v>
      </c>
      <c r="Q432" s="252">
        <v>0.00054000000000000001</v>
      </c>
      <c r="R432" s="252">
        <f>Q432*H432</f>
        <v>0.0030239999999999998</v>
      </c>
      <c r="S432" s="252">
        <v>0.001</v>
      </c>
      <c r="T432" s="253">
        <f>S432*H432</f>
        <v>0.0055999999999999999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54" t="s">
        <v>167</v>
      </c>
      <c r="AT432" s="254" t="s">
        <v>163</v>
      </c>
      <c r="AU432" s="254" t="s">
        <v>83</v>
      </c>
      <c r="AY432" s="18" t="s">
        <v>160</v>
      </c>
      <c r="BE432" s="255">
        <f>IF(N432="základní",J432,0)</f>
        <v>0</v>
      </c>
      <c r="BF432" s="255">
        <f>IF(N432="snížená",J432,0)</f>
        <v>0</v>
      </c>
      <c r="BG432" s="255">
        <f>IF(N432="zákl. přenesená",J432,0)</f>
        <v>0</v>
      </c>
      <c r="BH432" s="255">
        <f>IF(N432="sníž. přenesená",J432,0)</f>
        <v>0</v>
      </c>
      <c r="BI432" s="255">
        <f>IF(N432="nulová",J432,0)</f>
        <v>0</v>
      </c>
      <c r="BJ432" s="18" t="s">
        <v>8</v>
      </c>
      <c r="BK432" s="255">
        <f>ROUND(I432*H432,0)</f>
        <v>0</v>
      </c>
      <c r="BL432" s="18" t="s">
        <v>167</v>
      </c>
      <c r="BM432" s="254" t="s">
        <v>953</v>
      </c>
    </row>
    <row r="433" s="14" customFormat="1">
      <c r="A433" s="14"/>
      <c r="B433" s="267"/>
      <c r="C433" s="268"/>
      <c r="D433" s="258" t="s">
        <v>169</v>
      </c>
      <c r="E433" s="269" t="s">
        <v>1</v>
      </c>
      <c r="F433" s="270" t="s">
        <v>954</v>
      </c>
      <c r="G433" s="268"/>
      <c r="H433" s="271">
        <v>5.5999999999999996</v>
      </c>
      <c r="I433" s="272"/>
      <c r="J433" s="268"/>
      <c r="K433" s="268"/>
      <c r="L433" s="273"/>
      <c r="M433" s="274"/>
      <c r="N433" s="275"/>
      <c r="O433" s="275"/>
      <c r="P433" s="275"/>
      <c r="Q433" s="275"/>
      <c r="R433" s="275"/>
      <c r="S433" s="275"/>
      <c r="T433" s="276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77" t="s">
        <v>169</v>
      </c>
      <c r="AU433" s="277" t="s">
        <v>83</v>
      </c>
      <c r="AV433" s="14" t="s">
        <v>83</v>
      </c>
      <c r="AW433" s="14" t="s">
        <v>31</v>
      </c>
      <c r="AX433" s="14" t="s">
        <v>8</v>
      </c>
      <c r="AY433" s="277" t="s">
        <v>160</v>
      </c>
    </row>
    <row r="434" s="2" customFormat="1" ht="24.15" customHeight="1">
      <c r="A434" s="39"/>
      <c r="B434" s="40"/>
      <c r="C434" s="243" t="s">
        <v>263</v>
      </c>
      <c r="D434" s="243" t="s">
        <v>163</v>
      </c>
      <c r="E434" s="244" t="s">
        <v>955</v>
      </c>
      <c r="F434" s="245" t="s">
        <v>956</v>
      </c>
      <c r="G434" s="246" t="s">
        <v>316</v>
      </c>
      <c r="H434" s="247">
        <v>1.7</v>
      </c>
      <c r="I434" s="248"/>
      <c r="J434" s="247">
        <f>ROUND(I434*H434,0)</f>
        <v>0</v>
      </c>
      <c r="K434" s="249"/>
      <c r="L434" s="45"/>
      <c r="M434" s="250" t="s">
        <v>1</v>
      </c>
      <c r="N434" s="251" t="s">
        <v>39</v>
      </c>
      <c r="O434" s="92"/>
      <c r="P434" s="252">
        <f>O434*H434</f>
        <v>0</v>
      </c>
      <c r="Q434" s="252">
        <v>0.00066</v>
      </c>
      <c r="R434" s="252">
        <f>Q434*H434</f>
        <v>0.001122</v>
      </c>
      <c r="S434" s="252">
        <v>0.001</v>
      </c>
      <c r="T434" s="253">
        <f>S434*H434</f>
        <v>0.0016999999999999999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54" t="s">
        <v>167</v>
      </c>
      <c r="AT434" s="254" t="s">
        <v>163</v>
      </c>
      <c r="AU434" s="254" t="s">
        <v>83</v>
      </c>
      <c r="AY434" s="18" t="s">
        <v>160</v>
      </c>
      <c r="BE434" s="255">
        <f>IF(N434="základní",J434,0)</f>
        <v>0</v>
      </c>
      <c r="BF434" s="255">
        <f>IF(N434="snížená",J434,0)</f>
        <v>0</v>
      </c>
      <c r="BG434" s="255">
        <f>IF(N434="zákl. přenesená",J434,0)</f>
        <v>0</v>
      </c>
      <c r="BH434" s="255">
        <f>IF(N434="sníž. přenesená",J434,0)</f>
        <v>0</v>
      </c>
      <c r="BI434" s="255">
        <f>IF(N434="nulová",J434,0)</f>
        <v>0</v>
      </c>
      <c r="BJ434" s="18" t="s">
        <v>8</v>
      </c>
      <c r="BK434" s="255">
        <f>ROUND(I434*H434,0)</f>
        <v>0</v>
      </c>
      <c r="BL434" s="18" t="s">
        <v>167</v>
      </c>
      <c r="BM434" s="254" t="s">
        <v>957</v>
      </c>
    </row>
    <row r="435" s="12" customFormat="1" ht="22.8" customHeight="1">
      <c r="A435" s="12"/>
      <c r="B435" s="227"/>
      <c r="C435" s="228"/>
      <c r="D435" s="229" t="s">
        <v>73</v>
      </c>
      <c r="E435" s="241" t="s">
        <v>958</v>
      </c>
      <c r="F435" s="241" t="s">
        <v>959</v>
      </c>
      <c r="G435" s="228"/>
      <c r="H435" s="228"/>
      <c r="I435" s="231"/>
      <c r="J435" s="242">
        <f>BK435</f>
        <v>0</v>
      </c>
      <c r="K435" s="228"/>
      <c r="L435" s="233"/>
      <c r="M435" s="234"/>
      <c r="N435" s="235"/>
      <c r="O435" s="235"/>
      <c r="P435" s="236">
        <f>P436</f>
        <v>0</v>
      </c>
      <c r="Q435" s="235"/>
      <c r="R435" s="236">
        <f>R436</f>
        <v>0</v>
      </c>
      <c r="S435" s="235"/>
      <c r="T435" s="237">
        <f>T436</f>
        <v>0</v>
      </c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238" t="s">
        <v>8</v>
      </c>
      <c r="AT435" s="239" t="s">
        <v>73</v>
      </c>
      <c r="AU435" s="239" t="s">
        <v>8</v>
      </c>
      <c r="AY435" s="238" t="s">
        <v>160</v>
      </c>
      <c r="BK435" s="240">
        <f>BK436</f>
        <v>0</v>
      </c>
    </row>
    <row r="436" s="2" customFormat="1" ht="21.75" customHeight="1">
      <c r="A436" s="39"/>
      <c r="B436" s="40"/>
      <c r="C436" s="243" t="s">
        <v>268</v>
      </c>
      <c r="D436" s="243" t="s">
        <v>163</v>
      </c>
      <c r="E436" s="244" t="s">
        <v>960</v>
      </c>
      <c r="F436" s="245" t="s">
        <v>961</v>
      </c>
      <c r="G436" s="246" t="s">
        <v>335</v>
      </c>
      <c r="H436" s="247">
        <v>360.08999999999997</v>
      </c>
      <c r="I436" s="248"/>
      <c r="J436" s="247">
        <f>ROUND(I436*H436,0)</f>
        <v>0</v>
      </c>
      <c r="K436" s="249"/>
      <c r="L436" s="45"/>
      <c r="M436" s="250" t="s">
        <v>1</v>
      </c>
      <c r="N436" s="251" t="s">
        <v>39</v>
      </c>
      <c r="O436" s="92"/>
      <c r="P436" s="252">
        <f>O436*H436</f>
        <v>0</v>
      </c>
      <c r="Q436" s="252">
        <v>0</v>
      </c>
      <c r="R436" s="252">
        <f>Q436*H436</f>
        <v>0</v>
      </c>
      <c r="S436" s="252">
        <v>0</v>
      </c>
      <c r="T436" s="253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54" t="s">
        <v>167</v>
      </c>
      <c r="AT436" s="254" t="s">
        <v>163</v>
      </c>
      <c r="AU436" s="254" t="s">
        <v>83</v>
      </c>
      <c r="AY436" s="18" t="s">
        <v>160</v>
      </c>
      <c r="BE436" s="255">
        <f>IF(N436="základní",J436,0)</f>
        <v>0</v>
      </c>
      <c r="BF436" s="255">
        <f>IF(N436="snížená",J436,0)</f>
        <v>0</v>
      </c>
      <c r="BG436" s="255">
        <f>IF(N436="zákl. přenesená",J436,0)</f>
        <v>0</v>
      </c>
      <c r="BH436" s="255">
        <f>IF(N436="sníž. přenesená",J436,0)</f>
        <v>0</v>
      </c>
      <c r="BI436" s="255">
        <f>IF(N436="nulová",J436,0)</f>
        <v>0</v>
      </c>
      <c r="BJ436" s="18" t="s">
        <v>8</v>
      </c>
      <c r="BK436" s="255">
        <f>ROUND(I436*H436,0)</f>
        <v>0</v>
      </c>
      <c r="BL436" s="18" t="s">
        <v>167</v>
      </c>
      <c r="BM436" s="254" t="s">
        <v>962</v>
      </c>
    </row>
    <row r="437" s="12" customFormat="1" ht="25.92" customHeight="1">
      <c r="A437" s="12"/>
      <c r="B437" s="227"/>
      <c r="C437" s="228"/>
      <c r="D437" s="229" t="s">
        <v>73</v>
      </c>
      <c r="E437" s="230" t="s">
        <v>356</v>
      </c>
      <c r="F437" s="230" t="s">
        <v>357</v>
      </c>
      <c r="G437" s="228"/>
      <c r="H437" s="228"/>
      <c r="I437" s="231"/>
      <c r="J437" s="232">
        <f>BK437</f>
        <v>0</v>
      </c>
      <c r="K437" s="228"/>
      <c r="L437" s="233"/>
      <c r="M437" s="234"/>
      <c r="N437" s="235"/>
      <c r="O437" s="235"/>
      <c r="P437" s="236">
        <f>P438+P480+P492+P499+P510+P517+P532+P555+P563+P598+P612+P645+P672+P736+P743</f>
        <v>0</v>
      </c>
      <c r="Q437" s="235"/>
      <c r="R437" s="236">
        <f>R438+R480+R492+R499+R510+R517+R532+R555+R563+R598+R612+R645+R672+R736+R743</f>
        <v>47.49681629413201</v>
      </c>
      <c r="S437" s="235"/>
      <c r="T437" s="237">
        <f>T438+T480+T492+T499+T510+T517+T532+T555+T563+T598+T612+T645+T672+T736+T743</f>
        <v>6.170401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238" t="s">
        <v>83</v>
      </c>
      <c r="AT437" s="239" t="s">
        <v>73</v>
      </c>
      <c r="AU437" s="239" t="s">
        <v>74</v>
      </c>
      <c r="AY437" s="238" t="s">
        <v>160</v>
      </c>
      <c r="BK437" s="240">
        <f>BK438+BK480+BK492+BK499+BK510+BK517+BK532+BK555+BK563+BK598+BK612+BK645+BK672+BK736+BK743</f>
        <v>0</v>
      </c>
    </row>
    <row r="438" s="12" customFormat="1" ht="22.8" customHeight="1">
      <c r="A438" s="12"/>
      <c r="B438" s="227"/>
      <c r="C438" s="228"/>
      <c r="D438" s="229" t="s">
        <v>73</v>
      </c>
      <c r="E438" s="241" t="s">
        <v>358</v>
      </c>
      <c r="F438" s="241" t="s">
        <v>359</v>
      </c>
      <c r="G438" s="228"/>
      <c r="H438" s="228"/>
      <c r="I438" s="231"/>
      <c r="J438" s="242">
        <f>BK438</f>
        <v>0</v>
      </c>
      <c r="K438" s="228"/>
      <c r="L438" s="233"/>
      <c r="M438" s="234"/>
      <c r="N438" s="235"/>
      <c r="O438" s="235"/>
      <c r="P438" s="236">
        <f>SUM(P439:P479)</f>
        <v>0</v>
      </c>
      <c r="Q438" s="235"/>
      <c r="R438" s="236">
        <f>SUM(R439:R479)</f>
        <v>1.8300563740999998</v>
      </c>
      <c r="S438" s="235"/>
      <c r="T438" s="237">
        <f>SUM(T439:T479)</f>
        <v>0</v>
      </c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R438" s="238" t="s">
        <v>83</v>
      </c>
      <c r="AT438" s="239" t="s">
        <v>73</v>
      </c>
      <c r="AU438" s="239" t="s">
        <v>8</v>
      </c>
      <c r="AY438" s="238" t="s">
        <v>160</v>
      </c>
      <c r="BK438" s="240">
        <f>SUM(BK439:BK479)</f>
        <v>0</v>
      </c>
    </row>
    <row r="439" s="2" customFormat="1" ht="24.15" customHeight="1">
      <c r="A439" s="39"/>
      <c r="B439" s="40"/>
      <c r="C439" s="243" t="s">
        <v>272</v>
      </c>
      <c r="D439" s="243" t="s">
        <v>163</v>
      </c>
      <c r="E439" s="244" t="s">
        <v>963</v>
      </c>
      <c r="F439" s="245" t="s">
        <v>964</v>
      </c>
      <c r="G439" s="246" t="s">
        <v>166</v>
      </c>
      <c r="H439" s="247">
        <v>125.45</v>
      </c>
      <c r="I439" s="248"/>
      <c r="J439" s="247">
        <f>ROUND(I439*H439,0)</f>
        <v>0</v>
      </c>
      <c r="K439" s="249"/>
      <c r="L439" s="45"/>
      <c r="M439" s="250" t="s">
        <v>1</v>
      </c>
      <c r="N439" s="251" t="s">
        <v>39</v>
      </c>
      <c r="O439" s="92"/>
      <c r="P439" s="252">
        <f>O439*H439</f>
        <v>0</v>
      </c>
      <c r="Q439" s="252">
        <v>0</v>
      </c>
      <c r="R439" s="252">
        <f>Q439*H439</f>
        <v>0</v>
      </c>
      <c r="S439" s="252">
        <v>0</v>
      </c>
      <c r="T439" s="253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54" t="s">
        <v>260</v>
      </c>
      <c r="AT439" s="254" t="s">
        <v>163</v>
      </c>
      <c r="AU439" s="254" t="s">
        <v>83</v>
      </c>
      <c r="AY439" s="18" t="s">
        <v>160</v>
      </c>
      <c r="BE439" s="255">
        <f>IF(N439="základní",J439,0)</f>
        <v>0</v>
      </c>
      <c r="BF439" s="255">
        <f>IF(N439="snížená",J439,0)</f>
        <v>0</v>
      </c>
      <c r="BG439" s="255">
        <f>IF(N439="zákl. přenesená",J439,0)</f>
        <v>0</v>
      </c>
      <c r="BH439" s="255">
        <f>IF(N439="sníž. přenesená",J439,0)</f>
        <v>0</v>
      </c>
      <c r="BI439" s="255">
        <f>IF(N439="nulová",J439,0)</f>
        <v>0</v>
      </c>
      <c r="BJ439" s="18" t="s">
        <v>8</v>
      </c>
      <c r="BK439" s="255">
        <f>ROUND(I439*H439,0)</f>
        <v>0</v>
      </c>
      <c r="BL439" s="18" t="s">
        <v>260</v>
      </c>
      <c r="BM439" s="254" t="s">
        <v>965</v>
      </c>
    </row>
    <row r="440" s="14" customFormat="1">
      <c r="A440" s="14"/>
      <c r="B440" s="267"/>
      <c r="C440" s="268"/>
      <c r="D440" s="258" t="s">
        <v>169</v>
      </c>
      <c r="E440" s="269" t="s">
        <v>1</v>
      </c>
      <c r="F440" s="270" t="s">
        <v>817</v>
      </c>
      <c r="G440" s="268"/>
      <c r="H440" s="271">
        <v>125.45</v>
      </c>
      <c r="I440" s="272"/>
      <c r="J440" s="268"/>
      <c r="K440" s="268"/>
      <c r="L440" s="273"/>
      <c r="M440" s="274"/>
      <c r="N440" s="275"/>
      <c r="O440" s="275"/>
      <c r="P440" s="275"/>
      <c r="Q440" s="275"/>
      <c r="R440" s="275"/>
      <c r="S440" s="275"/>
      <c r="T440" s="276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77" t="s">
        <v>169</v>
      </c>
      <c r="AU440" s="277" t="s">
        <v>83</v>
      </c>
      <c r="AV440" s="14" t="s">
        <v>83</v>
      </c>
      <c r="AW440" s="14" t="s">
        <v>31</v>
      </c>
      <c r="AX440" s="14" t="s">
        <v>8</v>
      </c>
      <c r="AY440" s="277" t="s">
        <v>160</v>
      </c>
    </row>
    <row r="441" s="2" customFormat="1" ht="16.5" customHeight="1">
      <c r="A441" s="39"/>
      <c r="B441" s="40"/>
      <c r="C441" s="278" t="s">
        <v>276</v>
      </c>
      <c r="D441" s="278" t="s">
        <v>173</v>
      </c>
      <c r="E441" s="279" t="s">
        <v>966</v>
      </c>
      <c r="F441" s="280" t="s">
        <v>967</v>
      </c>
      <c r="G441" s="281" t="s">
        <v>968</v>
      </c>
      <c r="H441" s="282">
        <v>37.640000000000001</v>
      </c>
      <c r="I441" s="283"/>
      <c r="J441" s="282">
        <f>ROUND(I441*H441,0)</f>
        <v>0</v>
      </c>
      <c r="K441" s="284"/>
      <c r="L441" s="285"/>
      <c r="M441" s="286" t="s">
        <v>1</v>
      </c>
      <c r="N441" s="287" t="s">
        <v>39</v>
      </c>
      <c r="O441" s="92"/>
      <c r="P441" s="252">
        <f>O441*H441</f>
        <v>0</v>
      </c>
      <c r="Q441" s="252">
        <v>0.001</v>
      </c>
      <c r="R441" s="252">
        <f>Q441*H441</f>
        <v>0.03764</v>
      </c>
      <c r="S441" s="252">
        <v>0</v>
      </c>
      <c r="T441" s="253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54" t="s">
        <v>438</v>
      </c>
      <c r="AT441" s="254" t="s">
        <v>173</v>
      </c>
      <c r="AU441" s="254" t="s">
        <v>83</v>
      </c>
      <c r="AY441" s="18" t="s">
        <v>160</v>
      </c>
      <c r="BE441" s="255">
        <f>IF(N441="základní",J441,0)</f>
        <v>0</v>
      </c>
      <c r="BF441" s="255">
        <f>IF(N441="snížená",J441,0)</f>
        <v>0</v>
      </c>
      <c r="BG441" s="255">
        <f>IF(N441="zákl. přenesená",J441,0)</f>
        <v>0</v>
      </c>
      <c r="BH441" s="255">
        <f>IF(N441="sníž. přenesená",J441,0)</f>
        <v>0</v>
      </c>
      <c r="BI441" s="255">
        <f>IF(N441="nulová",J441,0)</f>
        <v>0</v>
      </c>
      <c r="BJ441" s="18" t="s">
        <v>8</v>
      </c>
      <c r="BK441" s="255">
        <f>ROUND(I441*H441,0)</f>
        <v>0</v>
      </c>
      <c r="BL441" s="18" t="s">
        <v>260</v>
      </c>
      <c r="BM441" s="254" t="s">
        <v>969</v>
      </c>
    </row>
    <row r="442" s="14" customFormat="1">
      <c r="A442" s="14"/>
      <c r="B442" s="267"/>
      <c r="C442" s="268"/>
      <c r="D442" s="258" t="s">
        <v>169</v>
      </c>
      <c r="E442" s="269" t="s">
        <v>1</v>
      </c>
      <c r="F442" s="270" t="s">
        <v>970</v>
      </c>
      <c r="G442" s="268"/>
      <c r="H442" s="271">
        <v>37.640000000000001</v>
      </c>
      <c r="I442" s="272"/>
      <c r="J442" s="268"/>
      <c r="K442" s="268"/>
      <c r="L442" s="273"/>
      <c r="M442" s="274"/>
      <c r="N442" s="275"/>
      <c r="O442" s="275"/>
      <c r="P442" s="275"/>
      <c r="Q442" s="275"/>
      <c r="R442" s="275"/>
      <c r="S442" s="275"/>
      <c r="T442" s="276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77" t="s">
        <v>169</v>
      </c>
      <c r="AU442" s="277" t="s">
        <v>83</v>
      </c>
      <c r="AV442" s="14" t="s">
        <v>83</v>
      </c>
      <c r="AW442" s="14" t="s">
        <v>31</v>
      </c>
      <c r="AX442" s="14" t="s">
        <v>8</v>
      </c>
      <c r="AY442" s="277" t="s">
        <v>160</v>
      </c>
    </row>
    <row r="443" s="2" customFormat="1" ht="24.15" customHeight="1">
      <c r="A443" s="39"/>
      <c r="B443" s="40"/>
      <c r="C443" s="243" t="s">
        <v>286</v>
      </c>
      <c r="D443" s="243" t="s">
        <v>163</v>
      </c>
      <c r="E443" s="244" t="s">
        <v>971</v>
      </c>
      <c r="F443" s="245" t="s">
        <v>972</v>
      </c>
      <c r="G443" s="246" t="s">
        <v>166</v>
      </c>
      <c r="H443" s="247">
        <v>125.45</v>
      </c>
      <c r="I443" s="248"/>
      <c r="J443" s="247">
        <f>ROUND(I443*H443,0)</f>
        <v>0</v>
      </c>
      <c r="K443" s="249"/>
      <c r="L443" s="45"/>
      <c r="M443" s="250" t="s">
        <v>1</v>
      </c>
      <c r="N443" s="251" t="s">
        <v>39</v>
      </c>
      <c r="O443" s="92"/>
      <c r="P443" s="252">
        <f>O443*H443</f>
        <v>0</v>
      </c>
      <c r="Q443" s="252">
        <v>0.00088312999999999998</v>
      </c>
      <c r="R443" s="252">
        <f>Q443*H443</f>
        <v>0.1107886585</v>
      </c>
      <c r="S443" s="252">
        <v>0</v>
      </c>
      <c r="T443" s="253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54" t="s">
        <v>260</v>
      </c>
      <c r="AT443" s="254" t="s">
        <v>163</v>
      </c>
      <c r="AU443" s="254" t="s">
        <v>83</v>
      </c>
      <c r="AY443" s="18" t="s">
        <v>160</v>
      </c>
      <c r="BE443" s="255">
        <f>IF(N443="základní",J443,0)</f>
        <v>0</v>
      </c>
      <c r="BF443" s="255">
        <f>IF(N443="snížená",J443,0)</f>
        <v>0</v>
      </c>
      <c r="BG443" s="255">
        <f>IF(N443="zákl. přenesená",J443,0)</f>
        <v>0</v>
      </c>
      <c r="BH443" s="255">
        <f>IF(N443="sníž. přenesená",J443,0)</f>
        <v>0</v>
      </c>
      <c r="BI443" s="255">
        <f>IF(N443="nulová",J443,0)</f>
        <v>0</v>
      </c>
      <c r="BJ443" s="18" t="s">
        <v>8</v>
      </c>
      <c r="BK443" s="255">
        <f>ROUND(I443*H443,0)</f>
        <v>0</v>
      </c>
      <c r="BL443" s="18" t="s">
        <v>260</v>
      </c>
      <c r="BM443" s="254" t="s">
        <v>973</v>
      </c>
    </row>
    <row r="444" s="14" customFormat="1">
      <c r="A444" s="14"/>
      <c r="B444" s="267"/>
      <c r="C444" s="268"/>
      <c r="D444" s="258" t="s">
        <v>169</v>
      </c>
      <c r="E444" s="269" t="s">
        <v>1</v>
      </c>
      <c r="F444" s="270" t="s">
        <v>817</v>
      </c>
      <c r="G444" s="268"/>
      <c r="H444" s="271">
        <v>125.45</v>
      </c>
      <c r="I444" s="272"/>
      <c r="J444" s="268"/>
      <c r="K444" s="268"/>
      <c r="L444" s="273"/>
      <c r="M444" s="274"/>
      <c r="N444" s="275"/>
      <c r="O444" s="275"/>
      <c r="P444" s="275"/>
      <c r="Q444" s="275"/>
      <c r="R444" s="275"/>
      <c r="S444" s="275"/>
      <c r="T444" s="276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77" t="s">
        <v>169</v>
      </c>
      <c r="AU444" s="277" t="s">
        <v>83</v>
      </c>
      <c r="AV444" s="14" t="s">
        <v>83</v>
      </c>
      <c r="AW444" s="14" t="s">
        <v>31</v>
      </c>
      <c r="AX444" s="14" t="s">
        <v>8</v>
      </c>
      <c r="AY444" s="277" t="s">
        <v>160</v>
      </c>
    </row>
    <row r="445" s="2" customFormat="1" ht="37.8" customHeight="1">
      <c r="A445" s="39"/>
      <c r="B445" s="40"/>
      <c r="C445" s="278" t="s">
        <v>205</v>
      </c>
      <c r="D445" s="278" t="s">
        <v>173</v>
      </c>
      <c r="E445" s="279" t="s">
        <v>974</v>
      </c>
      <c r="F445" s="280" t="s">
        <v>975</v>
      </c>
      <c r="G445" s="281" t="s">
        <v>166</v>
      </c>
      <c r="H445" s="282">
        <v>150.53999999999999</v>
      </c>
      <c r="I445" s="283"/>
      <c r="J445" s="282">
        <f>ROUND(I445*H445,0)</f>
        <v>0</v>
      </c>
      <c r="K445" s="284"/>
      <c r="L445" s="285"/>
      <c r="M445" s="286" t="s">
        <v>1</v>
      </c>
      <c r="N445" s="287" t="s">
        <v>39</v>
      </c>
      <c r="O445" s="92"/>
      <c r="P445" s="252">
        <f>O445*H445</f>
        <v>0</v>
      </c>
      <c r="Q445" s="252">
        <v>0.0044999999999999997</v>
      </c>
      <c r="R445" s="252">
        <f>Q445*H445</f>
        <v>0.67742999999999987</v>
      </c>
      <c r="S445" s="252">
        <v>0</v>
      </c>
      <c r="T445" s="253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54" t="s">
        <v>438</v>
      </c>
      <c r="AT445" s="254" t="s">
        <v>173</v>
      </c>
      <c r="AU445" s="254" t="s">
        <v>83</v>
      </c>
      <c r="AY445" s="18" t="s">
        <v>160</v>
      </c>
      <c r="BE445" s="255">
        <f>IF(N445="základní",J445,0)</f>
        <v>0</v>
      </c>
      <c r="BF445" s="255">
        <f>IF(N445="snížená",J445,0)</f>
        <v>0</v>
      </c>
      <c r="BG445" s="255">
        <f>IF(N445="zákl. přenesená",J445,0)</f>
        <v>0</v>
      </c>
      <c r="BH445" s="255">
        <f>IF(N445="sníž. přenesená",J445,0)</f>
        <v>0</v>
      </c>
      <c r="BI445" s="255">
        <f>IF(N445="nulová",J445,0)</f>
        <v>0</v>
      </c>
      <c r="BJ445" s="18" t="s">
        <v>8</v>
      </c>
      <c r="BK445" s="255">
        <f>ROUND(I445*H445,0)</f>
        <v>0</v>
      </c>
      <c r="BL445" s="18" t="s">
        <v>260</v>
      </c>
      <c r="BM445" s="254" t="s">
        <v>976</v>
      </c>
    </row>
    <row r="446" s="14" customFormat="1">
      <c r="A446" s="14"/>
      <c r="B446" s="267"/>
      <c r="C446" s="268"/>
      <c r="D446" s="258" t="s">
        <v>169</v>
      </c>
      <c r="E446" s="269" t="s">
        <v>1</v>
      </c>
      <c r="F446" s="270" t="s">
        <v>977</v>
      </c>
      <c r="G446" s="268"/>
      <c r="H446" s="271">
        <v>150.53999999999999</v>
      </c>
      <c r="I446" s="272"/>
      <c r="J446" s="268"/>
      <c r="K446" s="268"/>
      <c r="L446" s="273"/>
      <c r="M446" s="274"/>
      <c r="N446" s="275"/>
      <c r="O446" s="275"/>
      <c r="P446" s="275"/>
      <c r="Q446" s="275"/>
      <c r="R446" s="275"/>
      <c r="S446" s="275"/>
      <c r="T446" s="276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77" t="s">
        <v>169</v>
      </c>
      <c r="AU446" s="277" t="s">
        <v>83</v>
      </c>
      <c r="AV446" s="14" t="s">
        <v>83</v>
      </c>
      <c r="AW446" s="14" t="s">
        <v>31</v>
      </c>
      <c r="AX446" s="14" t="s">
        <v>8</v>
      </c>
      <c r="AY446" s="277" t="s">
        <v>160</v>
      </c>
    </row>
    <row r="447" s="2" customFormat="1" ht="24.15" customHeight="1">
      <c r="A447" s="39"/>
      <c r="B447" s="40"/>
      <c r="C447" s="243" t="s">
        <v>209</v>
      </c>
      <c r="D447" s="243" t="s">
        <v>163</v>
      </c>
      <c r="E447" s="244" t="s">
        <v>978</v>
      </c>
      <c r="F447" s="245" t="s">
        <v>979</v>
      </c>
      <c r="G447" s="246" t="s">
        <v>166</v>
      </c>
      <c r="H447" s="247">
        <v>144.94999999999999</v>
      </c>
      <c r="I447" s="248"/>
      <c r="J447" s="247">
        <f>ROUND(I447*H447,0)</f>
        <v>0</v>
      </c>
      <c r="K447" s="249"/>
      <c r="L447" s="45"/>
      <c r="M447" s="250" t="s">
        <v>1</v>
      </c>
      <c r="N447" s="251" t="s">
        <v>39</v>
      </c>
      <c r="O447" s="92"/>
      <c r="P447" s="252">
        <f>O447*H447</f>
        <v>0</v>
      </c>
      <c r="Q447" s="252">
        <v>3.3087999999999999E-05</v>
      </c>
      <c r="R447" s="252">
        <f>Q447*H447</f>
        <v>0.0047961055999999995</v>
      </c>
      <c r="S447" s="252">
        <v>0</v>
      </c>
      <c r="T447" s="253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54" t="s">
        <v>260</v>
      </c>
      <c r="AT447" s="254" t="s">
        <v>163</v>
      </c>
      <c r="AU447" s="254" t="s">
        <v>83</v>
      </c>
      <c r="AY447" s="18" t="s">
        <v>160</v>
      </c>
      <c r="BE447" s="255">
        <f>IF(N447="základní",J447,0)</f>
        <v>0</v>
      </c>
      <c r="BF447" s="255">
        <f>IF(N447="snížená",J447,0)</f>
        <v>0</v>
      </c>
      <c r="BG447" s="255">
        <f>IF(N447="zákl. přenesená",J447,0)</f>
        <v>0</v>
      </c>
      <c r="BH447" s="255">
        <f>IF(N447="sníž. přenesená",J447,0)</f>
        <v>0</v>
      </c>
      <c r="BI447" s="255">
        <f>IF(N447="nulová",J447,0)</f>
        <v>0</v>
      </c>
      <c r="BJ447" s="18" t="s">
        <v>8</v>
      </c>
      <c r="BK447" s="255">
        <f>ROUND(I447*H447,0)</f>
        <v>0</v>
      </c>
      <c r="BL447" s="18" t="s">
        <v>260</v>
      </c>
      <c r="BM447" s="254" t="s">
        <v>980</v>
      </c>
    </row>
    <row r="448" s="14" customFormat="1">
      <c r="A448" s="14"/>
      <c r="B448" s="267"/>
      <c r="C448" s="268"/>
      <c r="D448" s="258" t="s">
        <v>169</v>
      </c>
      <c r="E448" s="269" t="s">
        <v>1</v>
      </c>
      <c r="F448" s="270" t="s">
        <v>981</v>
      </c>
      <c r="G448" s="268"/>
      <c r="H448" s="271">
        <v>144.94999999999999</v>
      </c>
      <c r="I448" s="272"/>
      <c r="J448" s="268"/>
      <c r="K448" s="268"/>
      <c r="L448" s="273"/>
      <c r="M448" s="274"/>
      <c r="N448" s="275"/>
      <c r="O448" s="275"/>
      <c r="P448" s="275"/>
      <c r="Q448" s="275"/>
      <c r="R448" s="275"/>
      <c r="S448" s="275"/>
      <c r="T448" s="276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77" t="s">
        <v>169</v>
      </c>
      <c r="AU448" s="277" t="s">
        <v>83</v>
      </c>
      <c r="AV448" s="14" t="s">
        <v>83</v>
      </c>
      <c r="AW448" s="14" t="s">
        <v>31</v>
      </c>
      <c r="AX448" s="14" t="s">
        <v>8</v>
      </c>
      <c r="AY448" s="277" t="s">
        <v>160</v>
      </c>
    </row>
    <row r="449" s="2" customFormat="1" ht="24.15" customHeight="1">
      <c r="A449" s="39"/>
      <c r="B449" s="40"/>
      <c r="C449" s="278" t="s">
        <v>162</v>
      </c>
      <c r="D449" s="278" t="s">
        <v>173</v>
      </c>
      <c r="E449" s="279" t="s">
        <v>982</v>
      </c>
      <c r="F449" s="280" t="s">
        <v>983</v>
      </c>
      <c r="G449" s="281" t="s">
        <v>166</v>
      </c>
      <c r="H449" s="282">
        <v>173.94</v>
      </c>
      <c r="I449" s="283"/>
      <c r="J449" s="282">
        <f>ROUND(I449*H449,0)</f>
        <v>0</v>
      </c>
      <c r="K449" s="284"/>
      <c r="L449" s="285"/>
      <c r="M449" s="286" t="s">
        <v>1</v>
      </c>
      <c r="N449" s="287" t="s">
        <v>39</v>
      </c>
      <c r="O449" s="92"/>
      <c r="P449" s="252">
        <f>O449*H449</f>
        <v>0</v>
      </c>
      <c r="Q449" s="252">
        <v>0.0019</v>
      </c>
      <c r="R449" s="252">
        <f>Q449*H449</f>
        <v>0.330486</v>
      </c>
      <c r="S449" s="252">
        <v>0</v>
      </c>
      <c r="T449" s="253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54" t="s">
        <v>438</v>
      </c>
      <c r="AT449" s="254" t="s">
        <v>173</v>
      </c>
      <c r="AU449" s="254" t="s">
        <v>83</v>
      </c>
      <c r="AY449" s="18" t="s">
        <v>160</v>
      </c>
      <c r="BE449" s="255">
        <f>IF(N449="základní",J449,0)</f>
        <v>0</v>
      </c>
      <c r="BF449" s="255">
        <f>IF(N449="snížená",J449,0)</f>
        <v>0</v>
      </c>
      <c r="BG449" s="255">
        <f>IF(N449="zákl. přenesená",J449,0)</f>
        <v>0</v>
      </c>
      <c r="BH449" s="255">
        <f>IF(N449="sníž. přenesená",J449,0)</f>
        <v>0</v>
      </c>
      <c r="BI449" s="255">
        <f>IF(N449="nulová",J449,0)</f>
        <v>0</v>
      </c>
      <c r="BJ449" s="18" t="s">
        <v>8</v>
      </c>
      <c r="BK449" s="255">
        <f>ROUND(I449*H449,0)</f>
        <v>0</v>
      </c>
      <c r="BL449" s="18" t="s">
        <v>260</v>
      </c>
      <c r="BM449" s="254" t="s">
        <v>984</v>
      </c>
    </row>
    <row r="450" s="14" customFormat="1">
      <c r="A450" s="14"/>
      <c r="B450" s="267"/>
      <c r="C450" s="268"/>
      <c r="D450" s="258" t="s">
        <v>169</v>
      </c>
      <c r="E450" s="269" t="s">
        <v>1</v>
      </c>
      <c r="F450" s="270" t="s">
        <v>985</v>
      </c>
      <c r="G450" s="268"/>
      <c r="H450" s="271">
        <v>173.94</v>
      </c>
      <c r="I450" s="272"/>
      <c r="J450" s="268"/>
      <c r="K450" s="268"/>
      <c r="L450" s="273"/>
      <c r="M450" s="274"/>
      <c r="N450" s="275"/>
      <c r="O450" s="275"/>
      <c r="P450" s="275"/>
      <c r="Q450" s="275"/>
      <c r="R450" s="275"/>
      <c r="S450" s="275"/>
      <c r="T450" s="276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77" t="s">
        <v>169</v>
      </c>
      <c r="AU450" s="277" t="s">
        <v>83</v>
      </c>
      <c r="AV450" s="14" t="s">
        <v>83</v>
      </c>
      <c r="AW450" s="14" t="s">
        <v>31</v>
      </c>
      <c r="AX450" s="14" t="s">
        <v>8</v>
      </c>
      <c r="AY450" s="277" t="s">
        <v>160</v>
      </c>
    </row>
    <row r="451" s="2" customFormat="1" ht="37.8" customHeight="1">
      <c r="A451" s="39"/>
      <c r="B451" s="40"/>
      <c r="C451" s="243" t="s">
        <v>172</v>
      </c>
      <c r="D451" s="243" t="s">
        <v>163</v>
      </c>
      <c r="E451" s="244" t="s">
        <v>986</v>
      </c>
      <c r="F451" s="245" t="s">
        <v>987</v>
      </c>
      <c r="G451" s="246" t="s">
        <v>316</v>
      </c>
      <c r="H451" s="247">
        <v>52.5</v>
      </c>
      <c r="I451" s="248"/>
      <c r="J451" s="247">
        <f>ROUND(I451*H451,0)</f>
        <v>0</v>
      </c>
      <c r="K451" s="249"/>
      <c r="L451" s="45"/>
      <c r="M451" s="250" t="s">
        <v>1</v>
      </c>
      <c r="N451" s="251" t="s">
        <v>39</v>
      </c>
      <c r="O451" s="92"/>
      <c r="P451" s="252">
        <f>O451*H451</f>
        <v>0</v>
      </c>
      <c r="Q451" s="252">
        <v>0.00060479999999999996</v>
      </c>
      <c r="R451" s="252">
        <f>Q451*H451</f>
        <v>0.031751999999999996</v>
      </c>
      <c r="S451" s="252">
        <v>0</v>
      </c>
      <c r="T451" s="253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54" t="s">
        <v>260</v>
      </c>
      <c r="AT451" s="254" t="s">
        <v>163</v>
      </c>
      <c r="AU451" s="254" t="s">
        <v>83</v>
      </c>
      <c r="AY451" s="18" t="s">
        <v>160</v>
      </c>
      <c r="BE451" s="255">
        <f>IF(N451="základní",J451,0)</f>
        <v>0</v>
      </c>
      <c r="BF451" s="255">
        <f>IF(N451="snížená",J451,0)</f>
        <v>0</v>
      </c>
      <c r="BG451" s="255">
        <f>IF(N451="zákl. přenesená",J451,0)</f>
        <v>0</v>
      </c>
      <c r="BH451" s="255">
        <f>IF(N451="sníž. přenesená",J451,0)</f>
        <v>0</v>
      </c>
      <c r="BI451" s="255">
        <f>IF(N451="nulová",J451,0)</f>
        <v>0</v>
      </c>
      <c r="BJ451" s="18" t="s">
        <v>8</v>
      </c>
      <c r="BK451" s="255">
        <f>ROUND(I451*H451,0)</f>
        <v>0</v>
      </c>
      <c r="BL451" s="18" t="s">
        <v>260</v>
      </c>
      <c r="BM451" s="254" t="s">
        <v>988</v>
      </c>
    </row>
    <row r="452" s="14" customFormat="1">
      <c r="A452" s="14"/>
      <c r="B452" s="267"/>
      <c r="C452" s="268"/>
      <c r="D452" s="258" t="s">
        <v>169</v>
      </c>
      <c r="E452" s="269" t="s">
        <v>1</v>
      </c>
      <c r="F452" s="270" t="s">
        <v>989</v>
      </c>
      <c r="G452" s="268"/>
      <c r="H452" s="271">
        <v>5</v>
      </c>
      <c r="I452" s="272"/>
      <c r="J452" s="268"/>
      <c r="K452" s="268"/>
      <c r="L452" s="273"/>
      <c r="M452" s="274"/>
      <c r="N452" s="275"/>
      <c r="O452" s="275"/>
      <c r="P452" s="275"/>
      <c r="Q452" s="275"/>
      <c r="R452" s="275"/>
      <c r="S452" s="275"/>
      <c r="T452" s="276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77" t="s">
        <v>169</v>
      </c>
      <c r="AU452" s="277" t="s">
        <v>83</v>
      </c>
      <c r="AV452" s="14" t="s">
        <v>83</v>
      </c>
      <c r="AW452" s="14" t="s">
        <v>31</v>
      </c>
      <c r="AX452" s="14" t="s">
        <v>74</v>
      </c>
      <c r="AY452" s="277" t="s">
        <v>160</v>
      </c>
    </row>
    <row r="453" s="14" customFormat="1">
      <c r="A453" s="14"/>
      <c r="B453" s="267"/>
      <c r="C453" s="268"/>
      <c r="D453" s="258" t="s">
        <v>169</v>
      </c>
      <c r="E453" s="269" t="s">
        <v>1</v>
      </c>
      <c r="F453" s="270" t="s">
        <v>990</v>
      </c>
      <c r="G453" s="268"/>
      <c r="H453" s="271">
        <v>47.5</v>
      </c>
      <c r="I453" s="272"/>
      <c r="J453" s="268"/>
      <c r="K453" s="268"/>
      <c r="L453" s="273"/>
      <c r="M453" s="274"/>
      <c r="N453" s="275"/>
      <c r="O453" s="275"/>
      <c r="P453" s="275"/>
      <c r="Q453" s="275"/>
      <c r="R453" s="275"/>
      <c r="S453" s="275"/>
      <c r="T453" s="276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77" t="s">
        <v>169</v>
      </c>
      <c r="AU453" s="277" t="s">
        <v>83</v>
      </c>
      <c r="AV453" s="14" t="s">
        <v>83</v>
      </c>
      <c r="AW453" s="14" t="s">
        <v>31</v>
      </c>
      <c r="AX453" s="14" t="s">
        <v>74</v>
      </c>
      <c r="AY453" s="277" t="s">
        <v>160</v>
      </c>
    </row>
    <row r="454" s="16" customFormat="1">
      <c r="A454" s="16"/>
      <c r="B454" s="299"/>
      <c r="C454" s="300"/>
      <c r="D454" s="258" t="s">
        <v>169</v>
      </c>
      <c r="E454" s="301" t="s">
        <v>1</v>
      </c>
      <c r="F454" s="302" t="s">
        <v>189</v>
      </c>
      <c r="G454" s="300"/>
      <c r="H454" s="303">
        <v>52.5</v>
      </c>
      <c r="I454" s="304"/>
      <c r="J454" s="300"/>
      <c r="K454" s="300"/>
      <c r="L454" s="305"/>
      <c r="M454" s="306"/>
      <c r="N454" s="307"/>
      <c r="O454" s="307"/>
      <c r="P454" s="307"/>
      <c r="Q454" s="307"/>
      <c r="R454" s="307"/>
      <c r="S454" s="307"/>
      <c r="T454" s="308"/>
      <c r="U454" s="16"/>
      <c r="V454" s="16"/>
      <c r="W454" s="16"/>
      <c r="X454" s="16"/>
      <c r="Y454" s="16"/>
      <c r="Z454" s="16"/>
      <c r="AA454" s="16"/>
      <c r="AB454" s="16"/>
      <c r="AC454" s="16"/>
      <c r="AD454" s="16"/>
      <c r="AE454" s="16"/>
      <c r="AT454" s="309" t="s">
        <v>169</v>
      </c>
      <c r="AU454" s="309" t="s">
        <v>83</v>
      </c>
      <c r="AV454" s="16" t="s">
        <v>167</v>
      </c>
      <c r="AW454" s="16" t="s">
        <v>31</v>
      </c>
      <c r="AX454" s="16" t="s">
        <v>8</v>
      </c>
      <c r="AY454" s="309" t="s">
        <v>160</v>
      </c>
    </row>
    <row r="455" s="2" customFormat="1" ht="37.8" customHeight="1">
      <c r="A455" s="39"/>
      <c r="B455" s="40"/>
      <c r="C455" s="243" t="s">
        <v>373</v>
      </c>
      <c r="D455" s="243" t="s">
        <v>163</v>
      </c>
      <c r="E455" s="244" t="s">
        <v>991</v>
      </c>
      <c r="F455" s="245" t="s">
        <v>992</v>
      </c>
      <c r="G455" s="246" t="s">
        <v>316</v>
      </c>
      <c r="H455" s="247">
        <v>2</v>
      </c>
      <c r="I455" s="248"/>
      <c r="J455" s="247">
        <f>ROUND(I455*H455,0)</f>
        <v>0</v>
      </c>
      <c r="K455" s="249"/>
      <c r="L455" s="45"/>
      <c r="M455" s="250" t="s">
        <v>1</v>
      </c>
      <c r="N455" s="251" t="s">
        <v>39</v>
      </c>
      <c r="O455" s="92"/>
      <c r="P455" s="252">
        <f>O455*H455</f>
        <v>0</v>
      </c>
      <c r="Q455" s="252">
        <v>0.00060479999999999996</v>
      </c>
      <c r="R455" s="252">
        <f>Q455*H455</f>
        <v>0.0012095999999999999</v>
      </c>
      <c r="S455" s="252">
        <v>0</v>
      </c>
      <c r="T455" s="253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54" t="s">
        <v>260</v>
      </c>
      <c r="AT455" s="254" t="s">
        <v>163</v>
      </c>
      <c r="AU455" s="254" t="s">
        <v>83</v>
      </c>
      <c r="AY455" s="18" t="s">
        <v>160</v>
      </c>
      <c r="BE455" s="255">
        <f>IF(N455="základní",J455,0)</f>
        <v>0</v>
      </c>
      <c r="BF455" s="255">
        <f>IF(N455="snížená",J455,0)</f>
        <v>0</v>
      </c>
      <c r="BG455" s="255">
        <f>IF(N455="zákl. přenesená",J455,0)</f>
        <v>0</v>
      </c>
      <c r="BH455" s="255">
        <f>IF(N455="sníž. přenesená",J455,0)</f>
        <v>0</v>
      </c>
      <c r="BI455" s="255">
        <f>IF(N455="nulová",J455,0)</f>
        <v>0</v>
      </c>
      <c r="BJ455" s="18" t="s">
        <v>8</v>
      </c>
      <c r="BK455" s="255">
        <f>ROUND(I455*H455,0)</f>
        <v>0</v>
      </c>
      <c r="BL455" s="18" t="s">
        <v>260</v>
      </c>
      <c r="BM455" s="254" t="s">
        <v>993</v>
      </c>
    </row>
    <row r="456" s="14" customFormat="1">
      <c r="A456" s="14"/>
      <c r="B456" s="267"/>
      <c r="C456" s="268"/>
      <c r="D456" s="258" t="s">
        <v>169</v>
      </c>
      <c r="E456" s="269" t="s">
        <v>1</v>
      </c>
      <c r="F456" s="270" t="s">
        <v>994</v>
      </c>
      <c r="G456" s="268"/>
      <c r="H456" s="271">
        <v>2</v>
      </c>
      <c r="I456" s="272"/>
      <c r="J456" s="268"/>
      <c r="K456" s="268"/>
      <c r="L456" s="273"/>
      <c r="M456" s="274"/>
      <c r="N456" s="275"/>
      <c r="O456" s="275"/>
      <c r="P456" s="275"/>
      <c r="Q456" s="275"/>
      <c r="R456" s="275"/>
      <c r="S456" s="275"/>
      <c r="T456" s="276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77" t="s">
        <v>169</v>
      </c>
      <c r="AU456" s="277" t="s">
        <v>83</v>
      </c>
      <c r="AV456" s="14" t="s">
        <v>83</v>
      </c>
      <c r="AW456" s="14" t="s">
        <v>31</v>
      </c>
      <c r="AX456" s="14" t="s">
        <v>8</v>
      </c>
      <c r="AY456" s="277" t="s">
        <v>160</v>
      </c>
    </row>
    <row r="457" s="2" customFormat="1" ht="37.8" customHeight="1">
      <c r="A457" s="39"/>
      <c r="B457" s="40"/>
      <c r="C457" s="243" t="s">
        <v>378</v>
      </c>
      <c r="D457" s="243" t="s">
        <v>163</v>
      </c>
      <c r="E457" s="244" t="s">
        <v>995</v>
      </c>
      <c r="F457" s="245" t="s">
        <v>996</v>
      </c>
      <c r="G457" s="246" t="s">
        <v>316</v>
      </c>
      <c r="H457" s="247">
        <v>19</v>
      </c>
      <c r="I457" s="248"/>
      <c r="J457" s="247">
        <f>ROUND(I457*H457,0)</f>
        <v>0</v>
      </c>
      <c r="K457" s="249"/>
      <c r="L457" s="45"/>
      <c r="M457" s="250" t="s">
        <v>1</v>
      </c>
      <c r="N457" s="251" t="s">
        <v>39</v>
      </c>
      <c r="O457" s="92"/>
      <c r="P457" s="252">
        <f>O457*H457</f>
        <v>0</v>
      </c>
      <c r="Q457" s="252">
        <v>0.0015012000000000001</v>
      </c>
      <c r="R457" s="252">
        <f>Q457*H457</f>
        <v>0.028522800000000001</v>
      </c>
      <c r="S457" s="252">
        <v>0</v>
      </c>
      <c r="T457" s="253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54" t="s">
        <v>260</v>
      </c>
      <c r="AT457" s="254" t="s">
        <v>163</v>
      </c>
      <c r="AU457" s="254" t="s">
        <v>83</v>
      </c>
      <c r="AY457" s="18" t="s">
        <v>160</v>
      </c>
      <c r="BE457" s="255">
        <f>IF(N457="základní",J457,0)</f>
        <v>0</v>
      </c>
      <c r="BF457" s="255">
        <f>IF(N457="snížená",J457,0)</f>
        <v>0</v>
      </c>
      <c r="BG457" s="255">
        <f>IF(N457="zákl. přenesená",J457,0)</f>
        <v>0</v>
      </c>
      <c r="BH457" s="255">
        <f>IF(N457="sníž. přenesená",J457,0)</f>
        <v>0</v>
      </c>
      <c r="BI457" s="255">
        <f>IF(N457="nulová",J457,0)</f>
        <v>0</v>
      </c>
      <c r="BJ457" s="18" t="s">
        <v>8</v>
      </c>
      <c r="BK457" s="255">
        <f>ROUND(I457*H457,0)</f>
        <v>0</v>
      </c>
      <c r="BL457" s="18" t="s">
        <v>260</v>
      </c>
      <c r="BM457" s="254" t="s">
        <v>997</v>
      </c>
    </row>
    <row r="458" s="14" customFormat="1">
      <c r="A458" s="14"/>
      <c r="B458" s="267"/>
      <c r="C458" s="268"/>
      <c r="D458" s="258" t="s">
        <v>169</v>
      </c>
      <c r="E458" s="269" t="s">
        <v>1</v>
      </c>
      <c r="F458" s="270" t="s">
        <v>998</v>
      </c>
      <c r="G458" s="268"/>
      <c r="H458" s="271">
        <v>19</v>
      </c>
      <c r="I458" s="272"/>
      <c r="J458" s="268"/>
      <c r="K458" s="268"/>
      <c r="L458" s="273"/>
      <c r="M458" s="274"/>
      <c r="N458" s="275"/>
      <c r="O458" s="275"/>
      <c r="P458" s="275"/>
      <c r="Q458" s="275"/>
      <c r="R458" s="275"/>
      <c r="S458" s="275"/>
      <c r="T458" s="276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77" t="s">
        <v>169</v>
      </c>
      <c r="AU458" s="277" t="s">
        <v>83</v>
      </c>
      <c r="AV458" s="14" t="s">
        <v>83</v>
      </c>
      <c r="AW458" s="14" t="s">
        <v>31</v>
      </c>
      <c r="AX458" s="14" t="s">
        <v>8</v>
      </c>
      <c r="AY458" s="277" t="s">
        <v>160</v>
      </c>
    </row>
    <row r="459" s="2" customFormat="1" ht="33" customHeight="1">
      <c r="A459" s="39"/>
      <c r="B459" s="40"/>
      <c r="C459" s="243" t="s">
        <v>383</v>
      </c>
      <c r="D459" s="243" t="s">
        <v>163</v>
      </c>
      <c r="E459" s="244" t="s">
        <v>999</v>
      </c>
      <c r="F459" s="245" t="s">
        <v>1000</v>
      </c>
      <c r="G459" s="246" t="s">
        <v>316</v>
      </c>
      <c r="H459" s="247">
        <v>29.199999999999999</v>
      </c>
      <c r="I459" s="248"/>
      <c r="J459" s="247">
        <f>ROUND(I459*H459,0)</f>
        <v>0</v>
      </c>
      <c r="K459" s="249"/>
      <c r="L459" s="45"/>
      <c r="M459" s="250" t="s">
        <v>1</v>
      </c>
      <c r="N459" s="251" t="s">
        <v>39</v>
      </c>
      <c r="O459" s="92"/>
      <c r="P459" s="252">
        <f>O459*H459</f>
        <v>0</v>
      </c>
      <c r="Q459" s="252">
        <v>0.00037800000000000003</v>
      </c>
      <c r="R459" s="252">
        <f>Q459*H459</f>
        <v>0.0110376</v>
      </c>
      <c r="S459" s="252">
        <v>0</v>
      </c>
      <c r="T459" s="253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54" t="s">
        <v>260</v>
      </c>
      <c r="AT459" s="254" t="s">
        <v>163</v>
      </c>
      <c r="AU459" s="254" t="s">
        <v>83</v>
      </c>
      <c r="AY459" s="18" t="s">
        <v>160</v>
      </c>
      <c r="BE459" s="255">
        <f>IF(N459="základní",J459,0)</f>
        <v>0</v>
      </c>
      <c r="BF459" s="255">
        <f>IF(N459="snížená",J459,0)</f>
        <v>0</v>
      </c>
      <c r="BG459" s="255">
        <f>IF(N459="zákl. přenesená",J459,0)</f>
        <v>0</v>
      </c>
      <c r="BH459" s="255">
        <f>IF(N459="sníž. přenesená",J459,0)</f>
        <v>0</v>
      </c>
      <c r="BI459" s="255">
        <f>IF(N459="nulová",J459,0)</f>
        <v>0</v>
      </c>
      <c r="BJ459" s="18" t="s">
        <v>8</v>
      </c>
      <c r="BK459" s="255">
        <f>ROUND(I459*H459,0)</f>
        <v>0</v>
      </c>
      <c r="BL459" s="18" t="s">
        <v>260</v>
      </c>
      <c r="BM459" s="254" t="s">
        <v>1001</v>
      </c>
    </row>
    <row r="460" s="14" customFormat="1">
      <c r="A460" s="14"/>
      <c r="B460" s="267"/>
      <c r="C460" s="268"/>
      <c r="D460" s="258" t="s">
        <v>169</v>
      </c>
      <c r="E460" s="269" t="s">
        <v>1</v>
      </c>
      <c r="F460" s="270" t="s">
        <v>1002</v>
      </c>
      <c r="G460" s="268"/>
      <c r="H460" s="271">
        <v>29.199999999999999</v>
      </c>
      <c r="I460" s="272"/>
      <c r="J460" s="268"/>
      <c r="K460" s="268"/>
      <c r="L460" s="273"/>
      <c r="M460" s="274"/>
      <c r="N460" s="275"/>
      <c r="O460" s="275"/>
      <c r="P460" s="275"/>
      <c r="Q460" s="275"/>
      <c r="R460" s="275"/>
      <c r="S460" s="275"/>
      <c r="T460" s="276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77" t="s">
        <v>169</v>
      </c>
      <c r="AU460" s="277" t="s">
        <v>83</v>
      </c>
      <c r="AV460" s="14" t="s">
        <v>83</v>
      </c>
      <c r="AW460" s="14" t="s">
        <v>31</v>
      </c>
      <c r="AX460" s="14" t="s">
        <v>8</v>
      </c>
      <c r="AY460" s="277" t="s">
        <v>160</v>
      </c>
    </row>
    <row r="461" s="2" customFormat="1" ht="33" customHeight="1">
      <c r="A461" s="39"/>
      <c r="B461" s="40"/>
      <c r="C461" s="243" t="s">
        <v>387</v>
      </c>
      <c r="D461" s="243" t="s">
        <v>163</v>
      </c>
      <c r="E461" s="244" t="s">
        <v>1003</v>
      </c>
      <c r="F461" s="245" t="s">
        <v>1004</v>
      </c>
      <c r="G461" s="246" t="s">
        <v>316</v>
      </c>
      <c r="H461" s="247">
        <v>29.199999999999999</v>
      </c>
      <c r="I461" s="248"/>
      <c r="J461" s="247">
        <f>ROUND(I461*H461,0)</f>
        <v>0</v>
      </c>
      <c r="K461" s="249"/>
      <c r="L461" s="45"/>
      <c r="M461" s="250" t="s">
        <v>1</v>
      </c>
      <c r="N461" s="251" t="s">
        <v>39</v>
      </c>
      <c r="O461" s="92"/>
      <c r="P461" s="252">
        <f>O461*H461</f>
        <v>0</v>
      </c>
      <c r="Q461" s="252">
        <v>0.00037800000000000003</v>
      </c>
      <c r="R461" s="252">
        <f>Q461*H461</f>
        <v>0.0110376</v>
      </c>
      <c r="S461" s="252">
        <v>0</v>
      </c>
      <c r="T461" s="253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54" t="s">
        <v>260</v>
      </c>
      <c r="AT461" s="254" t="s">
        <v>163</v>
      </c>
      <c r="AU461" s="254" t="s">
        <v>83</v>
      </c>
      <c r="AY461" s="18" t="s">
        <v>160</v>
      </c>
      <c r="BE461" s="255">
        <f>IF(N461="základní",J461,0)</f>
        <v>0</v>
      </c>
      <c r="BF461" s="255">
        <f>IF(N461="snížená",J461,0)</f>
        <v>0</v>
      </c>
      <c r="BG461" s="255">
        <f>IF(N461="zákl. přenesená",J461,0)</f>
        <v>0</v>
      </c>
      <c r="BH461" s="255">
        <f>IF(N461="sníž. přenesená",J461,0)</f>
        <v>0</v>
      </c>
      <c r="BI461" s="255">
        <f>IF(N461="nulová",J461,0)</f>
        <v>0</v>
      </c>
      <c r="BJ461" s="18" t="s">
        <v>8</v>
      </c>
      <c r="BK461" s="255">
        <f>ROUND(I461*H461,0)</f>
        <v>0</v>
      </c>
      <c r="BL461" s="18" t="s">
        <v>260</v>
      </c>
      <c r="BM461" s="254" t="s">
        <v>1005</v>
      </c>
    </row>
    <row r="462" s="2" customFormat="1" ht="37.8" customHeight="1">
      <c r="A462" s="39"/>
      <c r="B462" s="40"/>
      <c r="C462" s="243" t="s">
        <v>394</v>
      </c>
      <c r="D462" s="243" t="s">
        <v>163</v>
      </c>
      <c r="E462" s="244" t="s">
        <v>1006</v>
      </c>
      <c r="F462" s="245" t="s">
        <v>1007</v>
      </c>
      <c r="G462" s="246" t="s">
        <v>166</v>
      </c>
      <c r="H462" s="247">
        <v>144.94999999999999</v>
      </c>
      <c r="I462" s="248"/>
      <c r="J462" s="247">
        <f>ROUND(I462*H462,0)</f>
        <v>0</v>
      </c>
      <c r="K462" s="249"/>
      <c r="L462" s="45"/>
      <c r="M462" s="250" t="s">
        <v>1</v>
      </c>
      <c r="N462" s="251" t="s">
        <v>39</v>
      </c>
      <c r="O462" s="92"/>
      <c r="P462" s="252">
        <f>O462*H462</f>
        <v>0</v>
      </c>
      <c r="Q462" s="252">
        <v>0.00038069999999999998</v>
      </c>
      <c r="R462" s="252">
        <f>Q462*H462</f>
        <v>0.055182464999999993</v>
      </c>
      <c r="S462" s="252">
        <v>0</v>
      </c>
      <c r="T462" s="253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54" t="s">
        <v>260</v>
      </c>
      <c r="AT462" s="254" t="s">
        <v>163</v>
      </c>
      <c r="AU462" s="254" t="s">
        <v>83</v>
      </c>
      <c r="AY462" s="18" t="s">
        <v>160</v>
      </c>
      <c r="BE462" s="255">
        <f>IF(N462="základní",J462,0)</f>
        <v>0</v>
      </c>
      <c r="BF462" s="255">
        <f>IF(N462="snížená",J462,0)</f>
        <v>0</v>
      </c>
      <c r="BG462" s="255">
        <f>IF(N462="zákl. přenesená",J462,0)</f>
        <v>0</v>
      </c>
      <c r="BH462" s="255">
        <f>IF(N462="sníž. přenesená",J462,0)</f>
        <v>0</v>
      </c>
      <c r="BI462" s="255">
        <f>IF(N462="nulová",J462,0)</f>
        <v>0</v>
      </c>
      <c r="BJ462" s="18" t="s">
        <v>8</v>
      </c>
      <c r="BK462" s="255">
        <f>ROUND(I462*H462,0)</f>
        <v>0</v>
      </c>
      <c r="BL462" s="18" t="s">
        <v>260</v>
      </c>
      <c r="BM462" s="254" t="s">
        <v>1008</v>
      </c>
    </row>
    <row r="463" s="14" customFormat="1">
      <c r="A463" s="14"/>
      <c r="B463" s="267"/>
      <c r="C463" s="268"/>
      <c r="D463" s="258" t="s">
        <v>169</v>
      </c>
      <c r="E463" s="269" t="s">
        <v>1</v>
      </c>
      <c r="F463" s="270" t="s">
        <v>817</v>
      </c>
      <c r="G463" s="268"/>
      <c r="H463" s="271">
        <v>125.45</v>
      </c>
      <c r="I463" s="272"/>
      <c r="J463" s="268"/>
      <c r="K463" s="268"/>
      <c r="L463" s="273"/>
      <c r="M463" s="274"/>
      <c r="N463" s="275"/>
      <c r="O463" s="275"/>
      <c r="P463" s="275"/>
      <c r="Q463" s="275"/>
      <c r="R463" s="275"/>
      <c r="S463" s="275"/>
      <c r="T463" s="276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77" t="s">
        <v>169</v>
      </c>
      <c r="AU463" s="277" t="s">
        <v>83</v>
      </c>
      <c r="AV463" s="14" t="s">
        <v>83</v>
      </c>
      <c r="AW463" s="14" t="s">
        <v>31</v>
      </c>
      <c r="AX463" s="14" t="s">
        <v>74</v>
      </c>
      <c r="AY463" s="277" t="s">
        <v>160</v>
      </c>
    </row>
    <row r="464" s="14" customFormat="1">
      <c r="A464" s="14"/>
      <c r="B464" s="267"/>
      <c r="C464" s="268"/>
      <c r="D464" s="258" t="s">
        <v>169</v>
      </c>
      <c r="E464" s="269" t="s">
        <v>1</v>
      </c>
      <c r="F464" s="270" t="s">
        <v>1009</v>
      </c>
      <c r="G464" s="268"/>
      <c r="H464" s="271">
        <v>19.5</v>
      </c>
      <c r="I464" s="272"/>
      <c r="J464" s="268"/>
      <c r="K464" s="268"/>
      <c r="L464" s="273"/>
      <c r="M464" s="274"/>
      <c r="N464" s="275"/>
      <c r="O464" s="275"/>
      <c r="P464" s="275"/>
      <c r="Q464" s="275"/>
      <c r="R464" s="275"/>
      <c r="S464" s="275"/>
      <c r="T464" s="276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77" t="s">
        <v>169</v>
      </c>
      <c r="AU464" s="277" t="s">
        <v>83</v>
      </c>
      <c r="AV464" s="14" t="s">
        <v>83</v>
      </c>
      <c r="AW464" s="14" t="s">
        <v>31</v>
      </c>
      <c r="AX464" s="14" t="s">
        <v>74</v>
      </c>
      <c r="AY464" s="277" t="s">
        <v>160</v>
      </c>
    </row>
    <row r="465" s="16" customFormat="1">
      <c r="A465" s="16"/>
      <c r="B465" s="299"/>
      <c r="C465" s="300"/>
      <c r="D465" s="258" t="s">
        <v>169</v>
      </c>
      <c r="E465" s="301" t="s">
        <v>1</v>
      </c>
      <c r="F465" s="302" t="s">
        <v>189</v>
      </c>
      <c r="G465" s="300"/>
      <c r="H465" s="303">
        <v>144.94999999999999</v>
      </c>
      <c r="I465" s="304"/>
      <c r="J465" s="300"/>
      <c r="K465" s="300"/>
      <c r="L465" s="305"/>
      <c r="M465" s="306"/>
      <c r="N465" s="307"/>
      <c r="O465" s="307"/>
      <c r="P465" s="307"/>
      <c r="Q465" s="307"/>
      <c r="R465" s="307"/>
      <c r="S465" s="307"/>
      <c r="T465" s="308"/>
      <c r="U465" s="16"/>
      <c r="V465" s="16"/>
      <c r="W465" s="16"/>
      <c r="X465" s="16"/>
      <c r="Y465" s="16"/>
      <c r="Z465" s="16"/>
      <c r="AA465" s="16"/>
      <c r="AB465" s="16"/>
      <c r="AC465" s="16"/>
      <c r="AD465" s="16"/>
      <c r="AE465" s="16"/>
      <c r="AT465" s="309" t="s">
        <v>169</v>
      </c>
      <c r="AU465" s="309" t="s">
        <v>83</v>
      </c>
      <c r="AV465" s="16" t="s">
        <v>167</v>
      </c>
      <c r="AW465" s="16" t="s">
        <v>31</v>
      </c>
      <c r="AX465" s="16" t="s">
        <v>8</v>
      </c>
      <c r="AY465" s="309" t="s">
        <v>160</v>
      </c>
    </row>
    <row r="466" s="2" customFormat="1" ht="24.15" customHeight="1">
      <c r="A466" s="39"/>
      <c r="B466" s="40"/>
      <c r="C466" s="278" t="s">
        <v>401</v>
      </c>
      <c r="D466" s="278" t="s">
        <v>173</v>
      </c>
      <c r="E466" s="279" t="s">
        <v>1010</v>
      </c>
      <c r="F466" s="280" t="s">
        <v>1011</v>
      </c>
      <c r="G466" s="281" t="s">
        <v>166</v>
      </c>
      <c r="H466" s="282">
        <v>173.94</v>
      </c>
      <c r="I466" s="283"/>
      <c r="J466" s="282">
        <f>ROUND(I466*H466,0)</f>
        <v>0</v>
      </c>
      <c r="K466" s="284"/>
      <c r="L466" s="285"/>
      <c r="M466" s="286" t="s">
        <v>1</v>
      </c>
      <c r="N466" s="287" t="s">
        <v>39</v>
      </c>
      <c r="O466" s="92"/>
      <c r="P466" s="252">
        <f>O466*H466</f>
        <v>0</v>
      </c>
      <c r="Q466" s="252">
        <v>0.0022000000000000001</v>
      </c>
      <c r="R466" s="252">
        <f>Q466*H466</f>
        <v>0.38266800000000001</v>
      </c>
      <c r="S466" s="252">
        <v>0</v>
      </c>
      <c r="T466" s="253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54" t="s">
        <v>438</v>
      </c>
      <c r="AT466" s="254" t="s">
        <v>173</v>
      </c>
      <c r="AU466" s="254" t="s">
        <v>83</v>
      </c>
      <c r="AY466" s="18" t="s">
        <v>160</v>
      </c>
      <c r="BE466" s="255">
        <f>IF(N466="základní",J466,0)</f>
        <v>0</v>
      </c>
      <c r="BF466" s="255">
        <f>IF(N466="snížená",J466,0)</f>
        <v>0</v>
      </c>
      <c r="BG466" s="255">
        <f>IF(N466="zákl. přenesená",J466,0)</f>
        <v>0</v>
      </c>
      <c r="BH466" s="255">
        <f>IF(N466="sníž. přenesená",J466,0)</f>
        <v>0</v>
      </c>
      <c r="BI466" s="255">
        <f>IF(N466="nulová",J466,0)</f>
        <v>0</v>
      </c>
      <c r="BJ466" s="18" t="s">
        <v>8</v>
      </c>
      <c r="BK466" s="255">
        <f>ROUND(I466*H466,0)</f>
        <v>0</v>
      </c>
      <c r="BL466" s="18" t="s">
        <v>260</v>
      </c>
      <c r="BM466" s="254" t="s">
        <v>1012</v>
      </c>
    </row>
    <row r="467" s="14" customFormat="1">
      <c r="A467" s="14"/>
      <c r="B467" s="267"/>
      <c r="C467" s="268"/>
      <c r="D467" s="258" t="s">
        <v>169</v>
      </c>
      <c r="E467" s="269" t="s">
        <v>1</v>
      </c>
      <c r="F467" s="270" t="s">
        <v>985</v>
      </c>
      <c r="G467" s="268"/>
      <c r="H467" s="271">
        <v>173.94</v>
      </c>
      <c r="I467" s="272"/>
      <c r="J467" s="268"/>
      <c r="K467" s="268"/>
      <c r="L467" s="273"/>
      <c r="M467" s="274"/>
      <c r="N467" s="275"/>
      <c r="O467" s="275"/>
      <c r="P467" s="275"/>
      <c r="Q467" s="275"/>
      <c r="R467" s="275"/>
      <c r="S467" s="275"/>
      <c r="T467" s="276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77" t="s">
        <v>169</v>
      </c>
      <c r="AU467" s="277" t="s">
        <v>83</v>
      </c>
      <c r="AV467" s="14" t="s">
        <v>83</v>
      </c>
      <c r="AW467" s="14" t="s">
        <v>31</v>
      </c>
      <c r="AX467" s="14" t="s">
        <v>8</v>
      </c>
      <c r="AY467" s="277" t="s">
        <v>160</v>
      </c>
    </row>
    <row r="468" s="2" customFormat="1" ht="24.15" customHeight="1">
      <c r="A468" s="39"/>
      <c r="B468" s="40"/>
      <c r="C468" s="243" t="s">
        <v>482</v>
      </c>
      <c r="D468" s="243" t="s">
        <v>163</v>
      </c>
      <c r="E468" s="244" t="s">
        <v>1013</v>
      </c>
      <c r="F468" s="245" t="s">
        <v>1014</v>
      </c>
      <c r="G468" s="246" t="s">
        <v>390</v>
      </c>
      <c r="H468" s="247">
        <v>878.14999999999998</v>
      </c>
      <c r="I468" s="248"/>
      <c r="J468" s="247">
        <f>ROUND(I468*H468,0)</f>
        <v>0</v>
      </c>
      <c r="K468" s="249"/>
      <c r="L468" s="45"/>
      <c r="M468" s="250" t="s">
        <v>1</v>
      </c>
      <c r="N468" s="251" t="s">
        <v>39</v>
      </c>
      <c r="O468" s="92"/>
      <c r="P468" s="252">
        <f>O468*H468</f>
        <v>0</v>
      </c>
      <c r="Q468" s="252">
        <v>0</v>
      </c>
      <c r="R468" s="252">
        <f>Q468*H468</f>
        <v>0</v>
      </c>
      <c r="S468" s="252">
        <v>0</v>
      </c>
      <c r="T468" s="253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54" t="s">
        <v>260</v>
      </c>
      <c r="AT468" s="254" t="s">
        <v>163</v>
      </c>
      <c r="AU468" s="254" t="s">
        <v>83</v>
      </c>
      <c r="AY468" s="18" t="s">
        <v>160</v>
      </c>
      <c r="BE468" s="255">
        <f>IF(N468="základní",J468,0)</f>
        <v>0</v>
      </c>
      <c r="BF468" s="255">
        <f>IF(N468="snížená",J468,0)</f>
        <v>0</v>
      </c>
      <c r="BG468" s="255">
        <f>IF(N468="zákl. přenesená",J468,0)</f>
        <v>0</v>
      </c>
      <c r="BH468" s="255">
        <f>IF(N468="sníž. přenesená",J468,0)</f>
        <v>0</v>
      </c>
      <c r="BI468" s="255">
        <f>IF(N468="nulová",J468,0)</f>
        <v>0</v>
      </c>
      <c r="BJ468" s="18" t="s">
        <v>8</v>
      </c>
      <c r="BK468" s="255">
        <f>ROUND(I468*H468,0)</f>
        <v>0</v>
      </c>
      <c r="BL468" s="18" t="s">
        <v>260</v>
      </c>
      <c r="BM468" s="254" t="s">
        <v>1015</v>
      </c>
    </row>
    <row r="469" s="14" customFormat="1">
      <c r="A469" s="14"/>
      <c r="B469" s="267"/>
      <c r="C469" s="268"/>
      <c r="D469" s="258" t="s">
        <v>169</v>
      </c>
      <c r="E469" s="269" t="s">
        <v>1</v>
      </c>
      <c r="F469" s="270" t="s">
        <v>1016</v>
      </c>
      <c r="G469" s="268"/>
      <c r="H469" s="271">
        <v>878.14999999999998</v>
      </c>
      <c r="I469" s="272"/>
      <c r="J469" s="268"/>
      <c r="K469" s="268"/>
      <c r="L469" s="273"/>
      <c r="M469" s="274"/>
      <c r="N469" s="275"/>
      <c r="O469" s="275"/>
      <c r="P469" s="275"/>
      <c r="Q469" s="275"/>
      <c r="R469" s="275"/>
      <c r="S469" s="275"/>
      <c r="T469" s="276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77" t="s">
        <v>169</v>
      </c>
      <c r="AU469" s="277" t="s">
        <v>83</v>
      </c>
      <c r="AV469" s="14" t="s">
        <v>83</v>
      </c>
      <c r="AW469" s="14" t="s">
        <v>31</v>
      </c>
      <c r="AX469" s="14" t="s">
        <v>8</v>
      </c>
      <c r="AY469" s="277" t="s">
        <v>160</v>
      </c>
    </row>
    <row r="470" s="2" customFormat="1" ht="21.75" customHeight="1">
      <c r="A470" s="39"/>
      <c r="B470" s="40"/>
      <c r="C470" s="278" t="s">
        <v>1017</v>
      </c>
      <c r="D470" s="278" t="s">
        <v>173</v>
      </c>
      <c r="E470" s="279" t="s">
        <v>1018</v>
      </c>
      <c r="F470" s="280" t="s">
        <v>1019</v>
      </c>
      <c r="G470" s="281" t="s">
        <v>390</v>
      </c>
      <c r="H470" s="282">
        <v>900</v>
      </c>
      <c r="I470" s="283"/>
      <c r="J470" s="282">
        <f>ROUND(I470*H470,0)</f>
        <v>0</v>
      </c>
      <c r="K470" s="284"/>
      <c r="L470" s="285"/>
      <c r="M470" s="286" t="s">
        <v>1</v>
      </c>
      <c r="N470" s="287" t="s">
        <v>39</v>
      </c>
      <c r="O470" s="92"/>
      <c r="P470" s="252">
        <f>O470*H470</f>
        <v>0</v>
      </c>
      <c r="Q470" s="252">
        <v>2.0000000000000002E-05</v>
      </c>
      <c r="R470" s="252">
        <f>Q470*H470</f>
        <v>0.018000000000000002</v>
      </c>
      <c r="S470" s="252">
        <v>0</v>
      </c>
      <c r="T470" s="253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54" t="s">
        <v>438</v>
      </c>
      <c r="AT470" s="254" t="s">
        <v>173</v>
      </c>
      <c r="AU470" s="254" t="s">
        <v>83</v>
      </c>
      <c r="AY470" s="18" t="s">
        <v>160</v>
      </c>
      <c r="BE470" s="255">
        <f>IF(N470="základní",J470,0)</f>
        <v>0</v>
      </c>
      <c r="BF470" s="255">
        <f>IF(N470="snížená",J470,0)</f>
        <v>0</v>
      </c>
      <c r="BG470" s="255">
        <f>IF(N470="zákl. přenesená",J470,0)</f>
        <v>0</v>
      </c>
      <c r="BH470" s="255">
        <f>IF(N470="sníž. přenesená",J470,0)</f>
        <v>0</v>
      </c>
      <c r="BI470" s="255">
        <f>IF(N470="nulová",J470,0)</f>
        <v>0</v>
      </c>
      <c r="BJ470" s="18" t="s">
        <v>8</v>
      </c>
      <c r="BK470" s="255">
        <f>ROUND(I470*H470,0)</f>
        <v>0</v>
      </c>
      <c r="BL470" s="18" t="s">
        <v>260</v>
      </c>
      <c r="BM470" s="254" t="s">
        <v>1020</v>
      </c>
    </row>
    <row r="471" s="2" customFormat="1" ht="24.15" customHeight="1">
      <c r="A471" s="39"/>
      <c r="B471" s="40"/>
      <c r="C471" s="243" t="s">
        <v>1021</v>
      </c>
      <c r="D471" s="243" t="s">
        <v>163</v>
      </c>
      <c r="E471" s="244" t="s">
        <v>1022</v>
      </c>
      <c r="F471" s="245" t="s">
        <v>1023</v>
      </c>
      <c r="G471" s="246" t="s">
        <v>166</v>
      </c>
      <c r="H471" s="247">
        <v>19.5</v>
      </c>
      <c r="I471" s="248"/>
      <c r="J471" s="247">
        <f>ROUND(I471*H471,0)</f>
        <v>0</v>
      </c>
      <c r="K471" s="249"/>
      <c r="L471" s="45"/>
      <c r="M471" s="250" t="s">
        <v>1</v>
      </c>
      <c r="N471" s="251" t="s">
        <v>39</v>
      </c>
      <c r="O471" s="92"/>
      <c r="P471" s="252">
        <f>O471*H471</f>
        <v>0</v>
      </c>
      <c r="Q471" s="252">
        <v>0</v>
      </c>
      <c r="R471" s="252">
        <f>Q471*H471</f>
        <v>0</v>
      </c>
      <c r="S471" s="252">
        <v>0</v>
      </c>
      <c r="T471" s="253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54" t="s">
        <v>260</v>
      </c>
      <c r="AT471" s="254" t="s">
        <v>163</v>
      </c>
      <c r="AU471" s="254" t="s">
        <v>83</v>
      </c>
      <c r="AY471" s="18" t="s">
        <v>160</v>
      </c>
      <c r="BE471" s="255">
        <f>IF(N471="základní",J471,0)</f>
        <v>0</v>
      </c>
      <c r="BF471" s="255">
        <f>IF(N471="snížená",J471,0)</f>
        <v>0</v>
      </c>
      <c r="BG471" s="255">
        <f>IF(N471="zákl. přenesená",J471,0)</f>
        <v>0</v>
      </c>
      <c r="BH471" s="255">
        <f>IF(N471="sníž. přenesená",J471,0)</f>
        <v>0</v>
      </c>
      <c r="BI471" s="255">
        <f>IF(N471="nulová",J471,0)</f>
        <v>0</v>
      </c>
      <c r="BJ471" s="18" t="s">
        <v>8</v>
      </c>
      <c r="BK471" s="255">
        <f>ROUND(I471*H471,0)</f>
        <v>0</v>
      </c>
      <c r="BL471" s="18" t="s">
        <v>260</v>
      </c>
      <c r="BM471" s="254" t="s">
        <v>1024</v>
      </c>
    </row>
    <row r="472" s="14" customFormat="1">
      <c r="A472" s="14"/>
      <c r="B472" s="267"/>
      <c r="C472" s="268"/>
      <c r="D472" s="258" t="s">
        <v>169</v>
      </c>
      <c r="E472" s="269" t="s">
        <v>1</v>
      </c>
      <c r="F472" s="270" t="s">
        <v>1009</v>
      </c>
      <c r="G472" s="268"/>
      <c r="H472" s="271">
        <v>19.5</v>
      </c>
      <c r="I472" s="272"/>
      <c r="J472" s="268"/>
      <c r="K472" s="268"/>
      <c r="L472" s="273"/>
      <c r="M472" s="274"/>
      <c r="N472" s="275"/>
      <c r="O472" s="275"/>
      <c r="P472" s="275"/>
      <c r="Q472" s="275"/>
      <c r="R472" s="275"/>
      <c r="S472" s="275"/>
      <c r="T472" s="276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77" t="s">
        <v>169</v>
      </c>
      <c r="AU472" s="277" t="s">
        <v>83</v>
      </c>
      <c r="AV472" s="14" t="s">
        <v>83</v>
      </c>
      <c r="AW472" s="14" t="s">
        <v>31</v>
      </c>
      <c r="AX472" s="14" t="s">
        <v>8</v>
      </c>
      <c r="AY472" s="277" t="s">
        <v>160</v>
      </c>
    </row>
    <row r="473" s="2" customFormat="1" ht="16.5" customHeight="1">
      <c r="A473" s="39"/>
      <c r="B473" s="40"/>
      <c r="C473" s="278" t="s">
        <v>1025</v>
      </c>
      <c r="D473" s="278" t="s">
        <v>173</v>
      </c>
      <c r="E473" s="279" t="s">
        <v>966</v>
      </c>
      <c r="F473" s="280" t="s">
        <v>967</v>
      </c>
      <c r="G473" s="281" t="s">
        <v>968</v>
      </c>
      <c r="H473" s="282">
        <v>5.8499999999999996</v>
      </c>
      <c r="I473" s="283"/>
      <c r="J473" s="282">
        <f>ROUND(I473*H473,0)</f>
        <v>0</v>
      </c>
      <c r="K473" s="284"/>
      <c r="L473" s="285"/>
      <c r="M473" s="286" t="s">
        <v>1</v>
      </c>
      <c r="N473" s="287" t="s">
        <v>39</v>
      </c>
      <c r="O473" s="92"/>
      <c r="P473" s="252">
        <f>O473*H473</f>
        <v>0</v>
      </c>
      <c r="Q473" s="252">
        <v>0.001</v>
      </c>
      <c r="R473" s="252">
        <f>Q473*H473</f>
        <v>0.0058500000000000002</v>
      </c>
      <c r="S473" s="252">
        <v>0</v>
      </c>
      <c r="T473" s="253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54" t="s">
        <v>438</v>
      </c>
      <c r="AT473" s="254" t="s">
        <v>173</v>
      </c>
      <c r="AU473" s="254" t="s">
        <v>83</v>
      </c>
      <c r="AY473" s="18" t="s">
        <v>160</v>
      </c>
      <c r="BE473" s="255">
        <f>IF(N473="základní",J473,0)</f>
        <v>0</v>
      </c>
      <c r="BF473" s="255">
        <f>IF(N473="snížená",J473,0)</f>
        <v>0</v>
      </c>
      <c r="BG473" s="255">
        <f>IF(N473="zákl. přenesená",J473,0)</f>
        <v>0</v>
      </c>
      <c r="BH473" s="255">
        <f>IF(N473="sníž. přenesená",J473,0)</f>
        <v>0</v>
      </c>
      <c r="BI473" s="255">
        <f>IF(N473="nulová",J473,0)</f>
        <v>0</v>
      </c>
      <c r="BJ473" s="18" t="s">
        <v>8</v>
      </c>
      <c r="BK473" s="255">
        <f>ROUND(I473*H473,0)</f>
        <v>0</v>
      </c>
      <c r="BL473" s="18" t="s">
        <v>260</v>
      </c>
      <c r="BM473" s="254" t="s">
        <v>1026</v>
      </c>
    </row>
    <row r="474" s="14" customFormat="1">
      <c r="A474" s="14"/>
      <c r="B474" s="267"/>
      <c r="C474" s="268"/>
      <c r="D474" s="258" t="s">
        <v>169</v>
      </c>
      <c r="E474" s="269" t="s">
        <v>1</v>
      </c>
      <c r="F474" s="270" t="s">
        <v>1027</v>
      </c>
      <c r="G474" s="268"/>
      <c r="H474" s="271">
        <v>5.8499999999999996</v>
      </c>
      <c r="I474" s="272"/>
      <c r="J474" s="268"/>
      <c r="K474" s="268"/>
      <c r="L474" s="273"/>
      <c r="M474" s="274"/>
      <c r="N474" s="275"/>
      <c r="O474" s="275"/>
      <c r="P474" s="275"/>
      <c r="Q474" s="275"/>
      <c r="R474" s="275"/>
      <c r="S474" s="275"/>
      <c r="T474" s="276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77" t="s">
        <v>169</v>
      </c>
      <c r="AU474" s="277" t="s">
        <v>83</v>
      </c>
      <c r="AV474" s="14" t="s">
        <v>83</v>
      </c>
      <c r="AW474" s="14" t="s">
        <v>31</v>
      </c>
      <c r="AX474" s="14" t="s">
        <v>8</v>
      </c>
      <c r="AY474" s="277" t="s">
        <v>160</v>
      </c>
    </row>
    <row r="475" s="2" customFormat="1" ht="24.15" customHeight="1">
      <c r="A475" s="39"/>
      <c r="B475" s="40"/>
      <c r="C475" s="243" t="s">
        <v>1028</v>
      </c>
      <c r="D475" s="243" t="s">
        <v>163</v>
      </c>
      <c r="E475" s="244" t="s">
        <v>1029</v>
      </c>
      <c r="F475" s="245" t="s">
        <v>1030</v>
      </c>
      <c r="G475" s="246" t="s">
        <v>166</v>
      </c>
      <c r="H475" s="247">
        <v>19.5</v>
      </c>
      <c r="I475" s="248"/>
      <c r="J475" s="247">
        <f>ROUND(I475*H475,0)</f>
        <v>0</v>
      </c>
      <c r="K475" s="249"/>
      <c r="L475" s="45"/>
      <c r="M475" s="250" t="s">
        <v>1</v>
      </c>
      <c r="N475" s="251" t="s">
        <v>39</v>
      </c>
      <c r="O475" s="92"/>
      <c r="P475" s="252">
        <f>O475*H475</f>
        <v>0</v>
      </c>
      <c r="Q475" s="252">
        <v>0.00094131</v>
      </c>
      <c r="R475" s="252">
        <f>Q475*H475</f>
        <v>0.018355545000000001</v>
      </c>
      <c r="S475" s="252">
        <v>0</v>
      </c>
      <c r="T475" s="253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54" t="s">
        <v>260</v>
      </c>
      <c r="AT475" s="254" t="s">
        <v>163</v>
      </c>
      <c r="AU475" s="254" t="s">
        <v>83</v>
      </c>
      <c r="AY475" s="18" t="s">
        <v>160</v>
      </c>
      <c r="BE475" s="255">
        <f>IF(N475="základní",J475,0)</f>
        <v>0</v>
      </c>
      <c r="BF475" s="255">
        <f>IF(N475="snížená",J475,0)</f>
        <v>0</v>
      </c>
      <c r="BG475" s="255">
        <f>IF(N475="zákl. přenesená",J475,0)</f>
        <v>0</v>
      </c>
      <c r="BH475" s="255">
        <f>IF(N475="sníž. přenesená",J475,0)</f>
        <v>0</v>
      </c>
      <c r="BI475" s="255">
        <f>IF(N475="nulová",J475,0)</f>
        <v>0</v>
      </c>
      <c r="BJ475" s="18" t="s">
        <v>8</v>
      </c>
      <c r="BK475" s="255">
        <f>ROUND(I475*H475,0)</f>
        <v>0</v>
      </c>
      <c r="BL475" s="18" t="s">
        <v>260</v>
      </c>
      <c r="BM475" s="254" t="s">
        <v>1031</v>
      </c>
    </row>
    <row r="476" s="14" customFormat="1">
      <c r="A476" s="14"/>
      <c r="B476" s="267"/>
      <c r="C476" s="268"/>
      <c r="D476" s="258" t="s">
        <v>169</v>
      </c>
      <c r="E476" s="269" t="s">
        <v>1</v>
      </c>
      <c r="F476" s="270" t="s">
        <v>1009</v>
      </c>
      <c r="G476" s="268"/>
      <c r="H476" s="271">
        <v>19.5</v>
      </c>
      <c r="I476" s="272"/>
      <c r="J476" s="268"/>
      <c r="K476" s="268"/>
      <c r="L476" s="273"/>
      <c r="M476" s="274"/>
      <c r="N476" s="275"/>
      <c r="O476" s="275"/>
      <c r="P476" s="275"/>
      <c r="Q476" s="275"/>
      <c r="R476" s="275"/>
      <c r="S476" s="275"/>
      <c r="T476" s="276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77" t="s">
        <v>169</v>
      </c>
      <c r="AU476" s="277" t="s">
        <v>83</v>
      </c>
      <c r="AV476" s="14" t="s">
        <v>83</v>
      </c>
      <c r="AW476" s="14" t="s">
        <v>31</v>
      </c>
      <c r="AX476" s="14" t="s">
        <v>8</v>
      </c>
      <c r="AY476" s="277" t="s">
        <v>160</v>
      </c>
    </row>
    <row r="477" s="2" customFormat="1" ht="37.8" customHeight="1">
      <c r="A477" s="39"/>
      <c r="B477" s="40"/>
      <c r="C477" s="278" t="s">
        <v>1032</v>
      </c>
      <c r="D477" s="278" t="s">
        <v>173</v>
      </c>
      <c r="E477" s="279" t="s">
        <v>974</v>
      </c>
      <c r="F477" s="280" t="s">
        <v>975</v>
      </c>
      <c r="G477" s="281" t="s">
        <v>166</v>
      </c>
      <c r="H477" s="282">
        <v>23.399999999999999</v>
      </c>
      <c r="I477" s="283"/>
      <c r="J477" s="282">
        <f>ROUND(I477*H477,0)</f>
        <v>0</v>
      </c>
      <c r="K477" s="284"/>
      <c r="L477" s="285"/>
      <c r="M477" s="286" t="s">
        <v>1</v>
      </c>
      <c r="N477" s="287" t="s">
        <v>39</v>
      </c>
      <c r="O477" s="92"/>
      <c r="P477" s="252">
        <f>O477*H477</f>
        <v>0</v>
      </c>
      <c r="Q477" s="252">
        <v>0.0044999999999999997</v>
      </c>
      <c r="R477" s="252">
        <f>Q477*H477</f>
        <v>0.10529999999999999</v>
      </c>
      <c r="S477" s="252">
        <v>0</v>
      </c>
      <c r="T477" s="253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54" t="s">
        <v>438</v>
      </c>
      <c r="AT477" s="254" t="s">
        <v>173</v>
      </c>
      <c r="AU477" s="254" t="s">
        <v>83</v>
      </c>
      <c r="AY477" s="18" t="s">
        <v>160</v>
      </c>
      <c r="BE477" s="255">
        <f>IF(N477="základní",J477,0)</f>
        <v>0</v>
      </c>
      <c r="BF477" s="255">
        <f>IF(N477="snížená",J477,0)</f>
        <v>0</v>
      </c>
      <c r="BG477" s="255">
        <f>IF(N477="zákl. přenesená",J477,0)</f>
        <v>0</v>
      </c>
      <c r="BH477" s="255">
        <f>IF(N477="sníž. přenesená",J477,0)</f>
        <v>0</v>
      </c>
      <c r="BI477" s="255">
        <f>IF(N477="nulová",J477,0)</f>
        <v>0</v>
      </c>
      <c r="BJ477" s="18" t="s">
        <v>8</v>
      </c>
      <c r="BK477" s="255">
        <f>ROUND(I477*H477,0)</f>
        <v>0</v>
      </c>
      <c r="BL477" s="18" t="s">
        <v>260</v>
      </c>
      <c r="BM477" s="254" t="s">
        <v>1033</v>
      </c>
    </row>
    <row r="478" s="14" customFormat="1">
      <c r="A478" s="14"/>
      <c r="B478" s="267"/>
      <c r="C478" s="268"/>
      <c r="D478" s="258" t="s">
        <v>169</v>
      </c>
      <c r="E478" s="269" t="s">
        <v>1</v>
      </c>
      <c r="F478" s="270" t="s">
        <v>1034</v>
      </c>
      <c r="G478" s="268"/>
      <c r="H478" s="271">
        <v>23.399999999999999</v>
      </c>
      <c r="I478" s="272"/>
      <c r="J478" s="268"/>
      <c r="K478" s="268"/>
      <c r="L478" s="273"/>
      <c r="M478" s="274"/>
      <c r="N478" s="275"/>
      <c r="O478" s="275"/>
      <c r="P478" s="275"/>
      <c r="Q478" s="275"/>
      <c r="R478" s="275"/>
      <c r="S478" s="275"/>
      <c r="T478" s="276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77" t="s">
        <v>169</v>
      </c>
      <c r="AU478" s="277" t="s">
        <v>83</v>
      </c>
      <c r="AV478" s="14" t="s">
        <v>83</v>
      </c>
      <c r="AW478" s="14" t="s">
        <v>31</v>
      </c>
      <c r="AX478" s="14" t="s">
        <v>8</v>
      </c>
      <c r="AY478" s="277" t="s">
        <v>160</v>
      </c>
    </row>
    <row r="479" s="2" customFormat="1" ht="24.15" customHeight="1">
      <c r="A479" s="39"/>
      <c r="B479" s="40"/>
      <c r="C479" s="243" t="s">
        <v>1035</v>
      </c>
      <c r="D479" s="243" t="s">
        <v>163</v>
      </c>
      <c r="E479" s="244" t="s">
        <v>1036</v>
      </c>
      <c r="F479" s="245" t="s">
        <v>1037</v>
      </c>
      <c r="G479" s="246" t="s">
        <v>335</v>
      </c>
      <c r="H479" s="247">
        <v>1.8300000000000001</v>
      </c>
      <c r="I479" s="248"/>
      <c r="J479" s="247">
        <f>ROUND(I479*H479,0)</f>
        <v>0</v>
      </c>
      <c r="K479" s="249"/>
      <c r="L479" s="45"/>
      <c r="M479" s="250" t="s">
        <v>1</v>
      </c>
      <c r="N479" s="251" t="s">
        <v>39</v>
      </c>
      <c r="O479" s="92"/>
      <c r="P479" s="252">
        <f>O479*H479</f>
        <v>0</v>
      </c>
      <c r="Q479" s="252">
        <v>0</v>
      </c>
      <c r="R479" s="252">
        <f>Q479*H479</f>
        <v>0</v>
      </c>
      <c r="S479" s="252">
        <v>0</v>
      </c>
      <c r="T479" s="253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54" t="s">
        <v>260</v>
      </c>
      <c r="AT479" s="254" t="s">
        <v>163</v>
      </c>
      <c r="AU479" s="254" t="s">
        <v>83</v>
      </c>
      <c r="AY479" s="18" t="s">
        <v>160</v>
      </c>
      <c r="BE479" s="255">
        <f>IF(N479="základní",J479,0)</f>
        <v>0</v>
      </c>
      <c r="BF479" s="255">
        <f>IF(N479="snížená",J479,0)</f>
        <v>0</v>
      </c>
      <c r="BG479" s="255">
        <f>IF(N479="zákl. přenesená",J479,0)</f>
        <v>0</v>
      </c>
      <c r="BH479" s="255">
        <f>IF(N479="sníž. přenesená",J479,0)</f>
        <v>0</v>
      </c>
      <c r="BI479" s="255">
        <f>IF(N479="nulová",J479,0)</f>
        <v>0</v>
      </c>
      <c r="BJ479" s="18" t="s">
        <v>8</v>
      </c>
      <c r="BK479" s="255">
        <f>ROUND(I479*H479,0)</f>
        <v>0</v>
      </c>
      <c r="BL479" s="18" t="s">
        <v>260</v>
      </c>
      <c r="BM479" s="254" t="s">
        <v>1038</v>
      </c>
    </row>
    <row r="480" s="12" customFormat="1" ht="22.8" customHeight="1">
      <c r="A480" s="12"/>
      <c r="B480" s="227"/>
      <c r="C480" s="228"/>
      <c r="D480" s="229" t="s">
        <v>73</v>
      </c>
      <c r="E480" s="241" t="s">
        <v>364</v>
      </c>
      <c r="F480" s="241" t="s">
        <v>365</v>
      </c>
      <c r="G480" s="228"/>
      <c r="H480" s="228"/>
      <c r="I480" s="231"/>
      <c r="J480" s="242">
        <f>BK480</f>
        <v>0</v>
      </c>
      <c r="K480" s="228"/>
      <c r="L480" s="233"/>
      <c r="M480" s="234"/>
      <c r="N480" s="235"/>
      <c r="O480" s="235"/>
      <c r="P480" s="236">
        <f>SUM(P481:P491)</f>
        <v>0</v>
      </c>
      <c r="Q480" s="235"/>
      <c r="R480" s="236">
        <f>SUM(R481:R491)</f>
        <v>0.96804000000000001</v>
      </c>
      <c r="S480" s="235"/>
      <c r="T480" s="237">
        <f>SUM(T481:T491)</f>
        <v>0</v>
      </c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R480" s="238" t="s">
        <v>83</v>
      </c>
      <c r="AT480" s="239" t="s">
        <v>73</v>
      </c>
      <c r="AU480" s="239" t="s">
        <v>8</v>
      </c>
      <c r="AY480" s="238" t="s">
        <v>160</v>
      </c>
      <c r="BK480" s="240">
        <f>SUM(BK481:BK491)</f>
        <v>0</v>
      </c>
    </row>
    <row r="481" s="2" customFormat="1" ht="37.8" customHeight="1">
      <c r="A481" s="39"/>
      <c r="B481" s="40"/>
      <c r="C481" s="243" t="s">
        <v>1039</v>
      </c>
      <c r="D481" s="243" t="s">
        <v>163</v>
      </c>
      <c r="E481" s="244" t="s">
        <v>1040</v>
      </c>
      <c r="F481" s="245" t="s">
        <v>1041</v>
      </c>
      <c r="G481" s="246" t="s">
        <v>166</v>
      </c>
      <c r="H481" s="247">
        <v>19.5</v>
      </c>
      <c r="I481" s="248"/>
      <c r="J481" s="247">
        <f>ROUND(I481*H481,0)</f>
        <v>0</v>
      </c>
      <c r="K481" s="249"/>
      <c r="L481" s="45"/>
      <c r="M481" s="250" t="s">
        <v>1</v>
      </c>
      <c r="N481" s="251" t="s">
        <v>39</v>
      </c>
      <c r="O481" s="92"/>
      <c r="P481" s="252">
        <f>O481*H481</f>
        <v>0</v>
      </c>
      <c r="Q481" s="252">
        <v>0.0061199999999999996</v>
      </c>
      <c r="R481" s="252">
        <f>Q481*H481</f>
        <v>0.11933999999999999</v>
      </c>
      <c r="S481" s="252">
        <v>0</v>
      </c>
      <c r="T481" s="253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54" t="s">
        <v>260</v>
      </c>
      <c r="AT481" s="254" t="s">
        <v>163</v>
      </c>
      <c r="AU481" s="254" t="s">
        <v>83</v>
      </c>
      <c r="AY481" s="18" t="s">
        <v>160</v>
      </c>
      <c r="BE481" s="255">
        <f>IF(N481="základní",J481,0)</f>
        <v>0</v>
      </c>
      <c r="BF481" s="255">
        <f>IF(N481="snížená",J481,0)</f>
        <v>0</v>
      </c>
      <c r="BG481" s="255">
        <f>IF(N481="zákl. přenesená",J481,0)</f>
        <v>0</v>
      </c>
      <c r="BH481" s="255">
        <f>IF(N481="sníž. přenesená",J481,0)</f>
        <v>0</v>
      </c>
      <c r="BI481" s="255">
        <f>IF(N481="nulová",J481,0)</f>
        <v>0</v>
      </c>
      <c r="BJ481" s="18" t="s">
        <v>8</v>
      </c>
      <c r="BK481" s="255">
        <f>ROUND(I481*H481,0)</f>
        <v>0</v>
      </c>
      <c r="BL481" s="18" t="s">
        <v>260</v>
      </c>
      <c r="BM481" s="254" t="s">
        <v>1042</v>
      </c>
    </row>
    <row r="482" s="14" customFormat="1">
      <c r="A482" s="14"/>
      <c r="B482" s="267"/>
      <c r="C482" s="268"/>
      <c r="D482" s="258" t="s">
        <v>169</v>
      </c>
      <c r="E482" s="269" t="s">
        <v>1</v>
      </c>
      <c r="F482" s="270" t="s">
        <v>1009</v>
      </c>
      <c r="G482" s="268"/>
      <c r="H482" s="271">
        <v>19.5</v>
      </c>
      <c r="I482" s="272"/>
      <c r="J482" s="268"/>
      <c r="K482" s="268"/>
      <c r="L482" s="273"/>
      <c r="M482" s="274"/>
      <c r="N482" s="275"/>
      <c r="O482" s="275"/>
      <c r="P482" s="275"/>
      <c r="Q482" s="275"/>
      <c r="R482" s="275"/>
      <c r="S482" s="275"/>
      <c r="T482" s="276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77" t="s">
        <v>169</v>
      </c>
      <c r="AU482" s="277" t="s">
        <v>83</v>
      </c>
      <c r="AV482" s="14" t="s">
        <v>83</v>
      </c>
      <c r="AW482" s="14" t="s">
        <v>31</v>
      </c>
      <c r="AX482" s="14" t="s">
        <v>8</v>
      </c>
      <c r="AY482" s="277" t="s">
        <v>160</v>
      </c>
    </row>
    <row r="483" s="2" customFormat="1" ht="24.15" customHeight="1">
      <c r="A483" s="39"/>
      <c r="B483" s="40"/>
      <c r="C483" s="243" t="s">
        <v>1043</v>
      </c>
      <c r="D483" s="243" t="s">
        <v>163</v>
      </c>
      <c r="E483" s="244" t="s">
        <v>1044</v>
      </c>
      <c r="F483" s="245" t="s">
        <v>1045</v>
      </c>
      <c r="G483" s="246" t="s">
        <v>166</v>
      </c>
      <c r="H483" s="247">
        <v>62.729999999999997</v>
      </c>
      <c r="I483" s="248"/>
      <c r="J483" s="247">
        <f>ROUND(I483*H483,0)</f>
        <v>0</v>
      </c>
      <c r="K483" s="249"/>
      <c r="L483" s="45"/>
      <c r="M483" s="250" t="s">
        <v>1</v>
      </c>
      <c r="N483" s="251" t="s">
        <v>39</v>
      </c>
      <c r="O483" s="92"/>
      <c r="P483" s="252">
        <f>O483*H483</f>
        <v>0</v>
      </c>
      <c r="Q483" s="252">
        <v>0</v>
      </c>
      <c r="R483" s="252">
        <f>Q483*H483</f>
        <v>0</v>
      </c>
      <c r="S483" s="252">
        <v>0</v>
      </c>
      <c r="T483" s="253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54" t="s">
        <v>260</v>
      </c>
      <c r="AT483" s="254" t="s">
        <v>163</v>
      </c>
      <c r="AU483" s="254" t="s">
        <v>83</v>
      </c>
      <c r="AY483" s="18" t="s">
        <v>160</v>
      </c>
      <c r="BE483" s="255">
        <f>IF(N483="základní",J483,0)</f>
        <v>0</v>
      </c>
      <c r="BF483" s="255">
        <f>IF(N483="snížená",J483,0)</f>
        <v>0</v>
      </c>
      <c r="BG483" s="255">
        <f>IF(N483="zákl. přenesená",J483,0)</f>
        <v>0</v>
      </c>
      <c r="BH483" s="255">
        <f>IF(N483="sníž. přenesená",J483,0)</f>
        <v>0</v>
      </c>
      <c r="BI483" s="255">
        <f>IF(N483="nulová",J483,0)</f>
        <v>0</v>
      </c>
      <c r="BJ483" s="18" t="s">
        <v>8</v>
      </c>
      <c r="BK483" s="255">
        <f>ROUND(I483*H483,0)</f>
        <v>0</v>
      </c>
      <c r="BL483" s="18" t="s">
        <v>260</v>
      </c>
      <c r="BM483" s="254" t="s">
        <v>1046</v>
      </c>
    </row>
    <row r="484" s="14" customFormat="1">
      <c r="A484" s="14"/>
      <c r="B484" s="267"/>
      <c r="C484" s="268"/>
      <c r="D484" s="258" t="s">
        <v>169</v>
      </c>
      <c r="E484" s="269" t="s">
        <v>1</v>
      </c>
      <c r="F484" s="270" t="s">
        <v>1047</v>
      </c>
      <c r="G484" s="268"/>
      <c r="H484" s="271">
        <v>62.729999999999997</v>
      </c>
      <c r="I484" s="272"/>
      <c r="J484" s="268"/>
      <c r="K484" s="268"/>
      <c r="L484" s="273"/>
      <c r="M484" s="274"/>
      <c r="N484" s="275"/>
      <c r="O484" s="275"/>
      <c r="P484" s="275"/>
      <c r="Q484" s="275"/>
      <c r="R484" s="275"/>
      <c r="S484" s="275"/>
      <c r="T484" s="276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77" t="s">
        <v>169</v>
      </c>
      <c r="AU484" s="277" t="s">
        <v>83</v>
      </c>
      <c r="AV484" s="14" t="s">
        <v>83</v>
      </c>
      <c r="AW484" s="14" t="s">
        <v>31</v>
      </c>
      <c r="AX484" s="14" t="s">
        <v>8</v>
      </c>
      <c r="AY484" s="277" t="s">
        <v>160</v>
      </c>
    </row>
    <row r="485" s="2" customFormat="1" ht="24.15" customHeight="1">
      <c r="A485" s="39"/>
      <c r="B485" s="40"/>
      <c r="C485" s="243" t="s">
        <v>1048</v>
      </c>
      <c r="D485" s="243" t="s">
        <v>163</v>
      </c>
      <c r="E485" s="244" t="s">
        <v>1049</v>
      </c>
      <c r="F485" s="245" t="s">
        <v>1050</v>
      </c>
      <c r="G485" s="246" t="s">
        <v>166</v>
      </c>
      <c r="H485" s="247">
        <v>62.729999999999997</v>
      </c>
      <c r="I485" s="248"/>
      <c r="J485" s="247">
        <f>ROUND(I485*H485,0)</f>
        <v>0</v>
      </c>
      <c r="K485" s="249"/>
      <c r="L485" s="45"/>
      <c r="M485" s="250" t="s">
        <v>1</v>
      </c>
      <c r="N485" s="251" t="s">
        <v>39</v>
      </c>
      <c r="O485" s="92"/>
      <c r="P485" s="252">
        <f>O485*H485</f>
        <v>0</v>
      </c>
      <c r="Q485" s="252">
        <v>0</v>
      </c>
      <c r="R485" s="252">
        <f>Q485*H485</f>
        <v>0</v>
      </c>
      <c r="S485" s="252">
        <v>0</v>
      </c>
      <c r="T485" s="253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54" t="s">
        <v>260</v>
      </c>
      <c r="AT485" s="254" t="s">
        <v>163</v>
      </c>
      <c r="AU485" s="254" t="s">
        <v>83</v>
      </c>
      <c r="AY485" s="18" t="s">
        <v>160</v>
      </c>
      <c r="BE485" s="255">
        <f>IF(N485="základní",J485,0)</f>
        <v>0</v>
      </c>
      <c r="BF485" s="255">
        <f>IF(N485="snížená",J485,0)</f>
        <v>0</v>
      </c>
      <c r="BG485" s="255">
        <f>IF(N485="zákl. přenesená",J485,0)</f>
        <v>0</v>
      </c>
      <c r="BH485" s="255">
        <f>IF(N485="sníž. přenesená",J485,0)</f>
        <v>0</v>
      </c>
      <c r="BI485" s="255">
        <f>IF(N485="nulová",J485,0)</f>
        <v>0</v>
      </c>
      <c r="BJ485" s="18" t="s">
        <v>8</v>
      </c>
      <c r="BK485" s="255">
        <f>ROUND(I485*H485,0)</f>
        <v>0</v>
      </c>
      <c r="BL485" s="18" t="s">
        <v>260</v>
      </c>
      <c r="BM485" s="254" t="s">
        <v>1051</v>
      </c>
    </row>
    <row r="486" s="14" customFormat="1">
      <c r="A486" s="14"/>
      <c r="B486" s="267"/>
      <c r="C486" s="268"/>
      <c r="D486" s="258" t="s">
        <v>169</v>
      </c>
      <c r="E486" s="269" t="s">
        <v>1</v>
      </c>
      <c r="F486" s="270" t="s">
        <v>1047</v>
      </c>
      <c r="G486" s="268"/>
      <c r="H486" s="271">
        <v>62.729999999999997</v>
      </c>
      <c r="I486" s="272"/>
      <c r="J486" s="268"/>
      <c r="K486" s="268"/>
      <c r="L486" s="273"/>
      <c r="M486" s="274"/>
      <c r="N486" s="275"/>
      <c r="O486" s="275"/>
      <c r="P486" s="275"/>
      <c r="Q486" s="275"/>
      <c r="R486" s="275"/>
      <c r="S486" s="275"/>
      <c r="T486" s="276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77" t="s">
        <v>169</v>
      </c>
      <c r="AU486" s="277" t="s">
        <v>83</v>
      </c>
      <c r="AV486" s="14" t="s">
        <v>83</v>
      </c>
      <c r="AW486" s="14" t="s">
        <v>31</v>
      </c>
      <c r="AX486" s="14" t="s">
        <v>8</v>
      </c>
      <c r="AY486" s="277" t="s">
        <v>160</v>
      </c>
    </row>
    <row r="487" s="2" customFormat="1" ht="37.8" customHeight="1">
      <c r="A487" s="39"/>
      <c r="B487" s="40"/>
      <c r="C487" s="278" t="s">
        <v>1052</v>
      </c>
      <c r="D487" s="278" t="s">
        <v>173</v>
      </c>
      <c r="E487" s="279" t="s">
        <v>1053</v>
      </c>
      <c r="F487" s="280" t="s">
        <v>1054</v>
      </c>
      <c r="G487" s="281" t="s">
        <v>166</v>
      </c>
      <c r="H487" s="282">
        <v>138</v>
      </c>
      <c r="I487" s="283"/>
      <c r="J487" s="282">
        <f>ROUND(I487*H487,0)</f>
        <v>0</v>
      </c>
      <c r="K487" s="284"/>
      <c r="L487" s="285"/>
      <c r="M487" s="286" t="s">
        <v>1</v>
      </c>
      <c r="N487" s="287" t="s">
        <v>39</v>
      </c>
      <c r="O487" s="92"/>
      <c r="P487" s="252">
        <f>O487*H487</f>
        <v>0</v>
      </c>
      <c r="Q487" s="252">
        <v>0.0030000000000000001</v>
      </c>
      <c r="R487" s="252">
        <f>Q487*H487</f>
        <v>0.41400000000000003</v>
      </c>
      <c r="S487" s="252">
        <v>0</v>
      </c>
      <c r="T487" s="253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54" t="s">
        <v>438</v>
      </c>
      <c r="AT487" s="254" t="s">
        <v>173</v>
      </c>
      <c r="AU487" s="254" t="s">
        <v>83</v>
      </c>
      <c r="AY487" s="18" t="s">
        <v>160</v>
      </c>
      <c r="BE487" s="255">
        <f>IF(N487="základní",J487,0)</f>
        <v>0</v>
      </c>
      <c r="BF487" s="255">
        <f>IF(N487="snížená",J487,0)</f>
        <v>0</v>
      </c>
      <c r="BG487" s="255">
        <f>IF(N487="zákl. přenesená",J487,0)</f>
        <v>0</v>
      </c>
      <c r="BH487" s="255">
        <f>IF(N487="sníž. přenesená",J487,0)</f>
        <v>0</v>
      </c>
      <c r="BI487" s="255">
        <f>IF(N487="nulová",J487,0)</f>
        <v>0</v>
      </c>
      <c r="BJ487" s="18" t="s">
        <v>8</v>
      </c>
      <c r="BK487" s="255">
        <f>ROUND(I487*H487,0)</f>
        <v>0</v>
      </c>
      <c r="BL487" s="18" t="s">
        <v>260</v>
      </c>
      <c r="BM487" s="254" t="s">
        <v>1055</v>
      </c>
    </row>
    <row r="488" s="14" customFormat="1">
      <c r="A488" s="14"/>
      <c r="B488" s="267"/>
      <c r="C488" s="268"/>
      <c r="D488" s="258" t="s">
        <v>169</v>
      </c>
      <c r="E488" s="269" t="s">
        <v>1</v>
      </c>
      <c r="F488" s="270" t="s">
        <v>821</v>
      </c>
      <c r="G488" s="268"/>
      <c r="H488" s="271">
        <v>138</v>
      </c>
      <c r="I488" s="272"/>
      <c r="J488" s="268"/>
      <c r="K488" s="268"/>
      <c r="L488" s="273"/>
      <c r="M488" s="274"/>
      <c r="N488" s="275"/>
      <c r="O488" s="275"/>
      <c r="P488" s="275"/>
      <c r="Q488" s="275"/>
      <c r="R488" s="275"/>
      <c r="S488" s="275"/>
      <c r="T488" s="276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77" t="s">
        <v>169</v>
      </c>
      <c r="AU488" s="277" t="s">
        <v>83</v>
      </c>
      <c r="AV488" s="14" t="s">
        <v>83</v>
      </c>
      <c r="AW488" s="14" t="s">
        <v>31</v>
      </c>
      <c r="AX488" s="14" t="s">
        <v>8</v>
      </c>
      <c r="AY488" s="277" t="s">
        <v>160</v>
      </c>
    </row>
    <row r="489" s="2" customFormat="1" ht="16.5" customHeight="1">
      <c r="A489" s="39"/>
      <c r="B489" s="40"/>
      <c r="C489" s="278" t="s">
        <v>1056</v>
      </c>
      <c r="D489" s="278" t="s">
        <v>173</v>
      </c>
      <c r="E489" s="279" t="s">
        <v>1057</v>
      </c>
      <c r="F489" s="280" t="s">
        <v>1058</v>
      </c>
      <c r="G489" s="281" t="s">
        <v>237</v>
      </c>
      <c r="H489" s="282">
        <v>14.49</v>
      </c>
      <c r="I489" s="283"/>
      <c r="J489" s="282">
        <f>ROUND(I489*H489,0)</f>
        <v>0</v>
      </c>
      <c r="K489" s="284"/>
      <c r="L489" s="285"/>
      <c r="M489" s="286" t="s">
        <v>1</v>
      </c>
      <c r="N489" s="287" t="s">
        <v>39</v>
      </c>
      <c r="O489" s="92"/>
      <c r="P489" s="252">
        <f>O489*H489</f>
        <v>0</v>
      </c>
      <c r="Q489" s="252">
        <v>0.029999999999999999</v>
      </c>
      <c r="R489" s="252">
        <f>Q489*H489</f>
        <v>0.43469999999999998</v>
      </c>
      <c r="S489" s="252">
        <v>0</v>
      </c>
      <c r="T489" s="253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54" t="s">
        <v>438</v>
      </c>
      <c r="AT489" s="254" t="s">
        <v>173</v>
      </c>
      <c r="AU489" s="254" t="s">
        <v>83</v>
      </c>
      <c r="AY489" s="18" t="s">
        <v>160</v>
      </c>
      <c r="BE489" s="255">
        <f>IF(N489="základní",J489,0)</f>
        <v>0</v>
      </c>
      <c r="BF489" s="255">
        <f>IF(N489="snížená",J489,0)</f>
        <v>0</v>
      </c>
      <c r="BG489" s="255">
        <f>IF(N489="zákl. přenesená",J489,0)</f>
        <v>0</v>
      </c>
      <c r="BH489" s="255">
        <f>IF(N489="sníž. přenesená",J489,0)</f>
        <v>0</v>
      </c>
      <c r="BI489" s="255">
        <f>IF(N489="nulová",J489,0)</f>
        <v>0</v>
      </c>
      <c r="BJ489" s="18" t="s">
        <v>8</v>
      </c>
      <c r="BK489" s="255">
        <f>ROUND(I489*H489,0)</f>
        <v>0</v>
      </c>
      <c r="BL489" s="18" t="s">
        <v>260</v>
      </c>
      <c r="BM489" s="254" t="s">
        <v>1059</v>
      </c>
    </row>
    <row r="490" s="14" customFormat="1">
      <c r="A490" s="14"/>
      <c r="B490" s="267"/>
      <c r="C490" s="268"/>
      <c r="D490" s="258" t="s">
        <v>169</v>
      </c>
      <c r="E490" s="269" t="s">
        <v>1</v>
      </c>
      <c r="F490" s="270" t="s">
        <v>1060</v>
      </c>
      <c r="G490" s="268"/>
      <c r="H490" s="271">
        <v>14.49</v>
      </c>
      <c r="I490" s="272"/>
      <c r="J490" s="268"/>
      <c r="K490" s="268"/>
      <c r="L490" s="273"/>
      <c r="M490" s="274"/>
      <c r="N490" s="275"/>
      <c r="O490" s="275"/>
      <c r="P490" s="275"/>
      <c r="Q490" s="275"/>
      <c r="R490" s="275"/>
      <c r="S490" s="275"/>
      <c r="T490" s="276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77" t="s">
        <v>169</v>
      </c>
      <c r="AU490" s="277" t="s">
        <v>83</v>
      </c>
      <c r="AV490" s="14" t="s">
        <v>83</v>
      </c>
      <c r="AW490" s="14" t="s">
        <v>31</v>
      </c>
      <c r="AX490" s="14" t="s">
        <v>8</v>
      </c>
      <c r="AY490" s="277" t="s">
        <v>160</v>
      </c>
    </row>
    <row r="491" s="2" customFormat="1" ht="24.15" customHeight="1">
      <c r="A491" s="39"/>
      <c r="B491" s="40"/>
      <c r="C491" s="243" t="s">
        <v>1061</v>
      </c>
      <c r="D491" s="243" t="s">
        <v>163</v>
      </c>
      <c r="E491" s="244" t="s">
        <v>1062</v>
      </c>
      <c r="F491" s="245" t="s">
        <v>1063</v>
      </c>
      <c r="G491" s="246" t="s">
        <v>335</v>
      </c>
      <c r="H491" s="247">
        <v>0.96999999999999997</v>
      </c>
      <c r="I491" s="248"/>
      <c r="J491" s="247">
        <f>ROUND(I491*H491,0)</f>
        <v>0</v>
      </c>
      <c r="K491" s="249"/>
      <c r="L491" s="45"/>
      <c r="M491" s="250" t="s">
        <v>1</v>
      </c>
      <c r="N491" s="251" t="s">
        <v>39</v>
      </c>
      <c r="O491" s="92"/>
      <c r="P491" s="252">
        <f>O491*H491</f>
        <v>0</v>
      </c>
      <c r="Q491" s="252">
        <v>0</v>
      </c>
      <c r="R491" s="252">
        <f>Q491*H491</f>
        <v>0</v>
      </c>
      <c r="S491" s="252">
        <v>0</v>
      </c>
      <c r="T491" s="253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54" t="s">
        <v>260</v>
      </c>
      <c r="AT491" s="254" t="s">
        <v>163</v>
      </c>
      <c r="AU491" s="254" t="s">
        <v>83</v>
      </c>
      <c r="AY491" s="18" t="s">
        <v>160</v>
      </c>
      <c r="BE491" s="255">
        <f>IF(N491="základní",J491,0)</f>
        <v>0</v>
      </c>
      <c r="BF491" s="255">
        <f>IF(N491="snížená",J491,0)</f>
        <v>0</v>
      </c>
      <c r="BG491" s="255">
        <f>IF(N491="zákl. přenesená",J491,0)</f>
        <v>0</v>
      </c>
      <c r="BH491" s="255">
        <f>IF(N491="sníž. přenesená",J491,0)</f>
        <v>0</v>
      </c>
      <c r="BI491" s="255">
        <f>IF(N491="nulová",J491,0)</f>
        <v>0</v>
      </c>
      <c r="BJ491" s="18" t="s">
        <v>8</v>
      </c>
      <c r="BK491" s="255">
        <f>ROUND(I491*H491,0)</f>
        <v>0</v>
      </c>
      <c r="BL491" s="18" t="s">
        <v>260</v>
      </c>
      <c r="BM491" s="254" t="s">
        <v>1064</v>
      </c>
    </row>
    <row r="492" s="12" customFormat="1" ht="22.8" customHeight="1">
      <c r="A492" s="12"/>
      <c r="B492" s="227"/>
      <c r="C492" s="228"/>
      <c r="D492" s="229" t="s">
        <v>73</v>
      </c>
      <c r="E492" s="241" t="s">
        <v>1065</v>
      </c>
      <c r="F492" s="241" t="s">
        <v>1066</v>
      </c>
      <c r="G492" s="228"/>
      <c r="H492" s="228"/>
      <c r="I492" s="231"/>
      <c r="J492" s="242">
        <f>BK492</f>
        <v>0</v>
      </c>
      <c r="K492" s="228"/>
      <c r="L492" s="233"/>
      <c r="M492" s="234"/>
      <c r="N492" s="235"/>
      <c r="O492" s="235"/>
      <c r="P492" s="236">
        <f>SUM(P493:P498)</f>
        <v>0</v>
      </c>
      <c r="Q492" s="235"/>
      <c r="R492" s="236">
        <f>SUM(R493:R498)</f>
        <v>0.02001</v>
      </c>
      <c r="S492" s="235"/>
      <c r="T492" s="237">
        <f>SUM(T493:T498)</f>
        <v>0</v>
      </c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R492" s="238" t="s">
        <v>83</v>
      </c>
      <c r="AT492" s="239" t="s">
        <v>73</v>
      </c>
      <c r="AU492" s="239" t="s">
        <v>8</v>
      </c>
      <c r="AY492" s="238" t="s">
        <v>160</v>
      </c>
      <c r="BK492" s="240">
        <f>SUM(BK493:BK498)</f>
        <v>0</v>
      </c>
    </row>
    <row r="493" s="2" customFormat="1" ht="16.5" customHeight="1">
      <c r="A493" s="39"/>
      <c r="B493" s="40"/>
      <c r="C493" s="243" t="s">
        <v>1067</v>
      </c>
      <c r="D493" s="243" t="s">
        <v>163</v>
      </c>
      <c r="E493" s="244" t="s">
        <v>1068</v>
      </c>
      <c r="F493" s="245" t="s">
        <v>1069</v>
      </c>
      <c r="G493" s="246" t="s">
        <v>390</v>
      </c>
      <c r="H493" s="247">
        <v>1</v>
      </c>
      <c r="I493" s="248"/>
      <c r="J493" s="247">
        <f>ROUND(I493*H493,0)</f>
        <v>0</v>
      </c>
      <c r="K493" s="249"/>
      <c r="L493" s="45"/>
      <c r="M493" s="250" t="s">
        <v>1</v>
      </c>
      <c r="N493" s="251" t="s">
        <v>39</v>
      </c>
      <c r="O493" s="92"/>
      <c r="P493" s="252">
        <f>O493*H493</f>
        <v>0</v>
      </c>
      <c r="Q493" s="252">
        <v>0.0024299999999999999</v>
      </c>
      <c r="R493" s="252">
        <f>Q493*H493</f>
        <v>0.0024299999999999999</v>
      </c>
      <c r="S493" s="252">
        <v>0</v>
      </c>
      <c r="T493" s="253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54" t="s">
        <v>260</v>
      </c>
      <c r="AT493" s="254" t="s">
        <v>163</v>
      </c>
      <c r="AU493" s="254" t="s">
        <v>83</v>
      </c>
      <c r="AY493" s="18" t="s">
        <v>160</v>
      </c>
      <c r="BE493" s="255">
        <f>IF(N493="základní",J493,0)</f>
        <v>0</v>
      </c>
      <c r="BF493" s="255">
        <f>IF(N493="snížená",J493,0)</f>
        <v>0</v>
      </c>
      <c r="BG493" s="255">
        <f>IF(N493="zákl. přenesená",J493,0)</f>
        <v>0</v>
      </c>
      <c r="BH493" s="255">
        <f>IF(N493="sníž. přenesená",J493,0)</f>
        <v>0</v>
      </c>
      <c r="BI493" s="255">
        <f>IF(N493="nulová",J493,0)</f>
        <v>0</v>
      </c>
      <c r="BJ493" s="18" t="s">
        <v>8</v>
      </c>
      <c r="BK493" s="255">
        <f>ROUND(I493*H493,0)</f>
        <v>0</v>
      </c>
      <c r="BL493" s="18" t="s">
        <v>260</v>
      </c>
      <c r="BM493" s="254" t="s">
        <v>1070</v>
      </c>
    </row>
    <row r="494" s="2" customFormat="1" ht="16.5" customHeight="1">
      <c r="A494" s="39"/>
      <c r="B494" s="40"/>
      <c r="C494" s="243" t="s">
        <v>1071</v>
      </c>
      <c r="D494" s="243" t="s">
        <v>163</v>
      </c>
      <c r="E494" s="244" t="s">
        <v>1072</v>
      </c>
      <c r="F494" s="245" t="s">
        <v>1073</v>
      </c>
      <c r="G494" s="246" t="s">
        <v>390</v>
      </c>
      <c r="H494" s="247">
        <v>1</v>
      </c>
      <c r="I494" s="248"/>
      <c r="J494" s="247">
        <f>ROUND(I494*H494,0)</f>
        <v>0</v>
      </c>
      <c r="K494" s="249"/>
      <c r="L494" s="45"/>
      <c r="M494" s="250" t="s">
        <v>1</v>
      </c>
      <c r="N494" s="251" t="s">
        <v>39</v>
      </c>
      <c r="O494" s="92"/>
      <c r="P494" s="252">
        <f>O494*H494</f>
        <v>0</v>
      </c>
      <c r="Q494" s="252">
        <v>0.0024299999999999999</v>
      </c>
      <c r="R494" s="252">
        <f>Q494*H494</f>
        <v>0.0024299999999999999</v>
      </c>
      <c r="S494" s="252">
        <v>0</v>
      </c>
      <c r="T494" s="253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54" t="s">
        <v>260</v>
      </c>
      <c r="AT494" s="254" t="s">
        <v>163</v>
      </c>
      <c r="AU494" s="254" t="s">
        <v>83</v>
      </c>
      <c r="AY494" s="18" t="s">
        <v>160</v>
      </c>
      <c r="BE494" s="255">
        <f>IF(N494="základní",J494,0)</f>
        <v>0</v>
      </c>
      <c r="BF494" s="255">
        <f>IF(N494="snížená",J494,0)</f>
        <v>0</v>
      </c>
      <c r="BG494" s="255">
        <f>IF(N494="zákl. přenesená",J494,0)</f>
        <v>0</v>
      </c>
      <c r="BH494" s="255">
        <f>IF(N494="sníž. přenesená",J494,0)</f>
        <v>0</v>
      </c>
      <c r="BI494" s="255">
        <f>IF(N494="nulová",J494,0)</f>
        <v>0</v>
      </c>
      <c r="BJ494" s="18" t="s">
        <v>8</v>
      </c>
      <c r="BK494" s="255">
        <f>ROUND(I494*H494,0)</f>
        <v>0</v>
      </c>
      <c r="BL494" s="18" t="s">
        <v>260</v>
      </c>
      <c r="BM494" s="254" t="s">
        <v>1074</v>
      </c>
    </row>
    <row r="495" s="2" customFormat="1" ht="24.15" customHeight="1">
      <c r="A495" s="39"/>
      <c r="B495" s="40"/>
      <c r="C495" s="243" t="s">
        <v>1075</v>
      </c>
      <c r="D495" s="243" t="s">
        <v>163</v>
      </c>
      <c r="E495" s="244" t="s">
        <v>1076</v>
      </c>
      <c r="F495" s="245" t="s">
        <v>1077</v>
      </c>
      <c r="G495" s="246" t="s">
        <v>316</v>
      </c>
      <c r="H495" s="247">
        <v>3</v>
      </c>
      <c r="I495" s="248"/>
      <c r="J495" s="247">
        <f>ROUND(I495*H495,0)</f>
        <v>0</v>
      </c>
      <c r="K495" s="249"/>
      <c r="L495" s="45"/>
      <c r="M495" s="250" t="s">
        <v>1</v>
      </c>
      <c r="N495" s="251" t="s">
        <v>39</v>
      </c>
      <c r="O495" s="92"/>
      <c r="P495" s="252">
        <f>O495*H495</f>
        <v>0</v>
      </c>
      <c r="Q495" s="252">
        <v>0.0042399999999999998</v>
      </c>
      <c r="R495" s="252">
        <f>Q495*H495</f>
        <v>0.012719999999999999</v>
      </c>
      <c r="S495" s="252">
        <v>0</v>
      </c>
      <c r="T495" s="253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54" t="s">
        <v>260</v>
      </c>
      <c r="AT495" s="254" t="s">
        <v>163</v>
      </c>
      <c r="AU495" s="254" t="s">
        <v>83</v>
      </c>
      <c r="AY495" s="18" t="s">
        <v>160</v>
      </c>
      <c r="BE495" s="255">
        <f>IF(N495="základní",J495,0)</f>
        <v>0</v>
      </c>
      <c r="BF495" s="255">
        <f>IF(N495="snížená",J495,0)</f>
        <v>0</v>
      </c>
      <c r="BG495" s="255">
        <f>IF(N495="zákl. přenesená",J495,0)</f>
        <v>0</v>
      </c>
      <c r="BH495" s="255">
        <f>IF(N495="sníž. přenesená",J495,0)</f>
        <v>0</v>
      </c>
      <c r="BI495" s="255">
        <f>IF(N495="nulová",J495,0)</f>
        <v>0</v>
      </c>
      <c r="BJ495" s="18" t="s">
        <v>8</v>
      </c>
      <c r="BK495" s="255">
        <f>ROUND(I495*H495,0)</f>
        <v>0</v>
      </c>
      <c r="BL495" s="18" t="s">
        <v>260</v>
      </c>
      <c r="BM495" s="254" t="s">
        <v>1078</v>
      </c>
    </row>
    <row r="496" s="14" customFormat="1">
      <c r="A496" s="14"/>
      <c r="B496" s="267"/>
      <c r="C496" s="268"/>
      <c r="D496" s="258" t="s">
        <v>169</v>
      </c>
      <c r="E496" s="269" t="s">
        <v>1</v>
      </c>
      <c r="F496" s="270" t="s">
        <v>1079</v>
      </c>
      <c r="G496" s="268"/>
      <c r="H496" s="271">
        <v>3</v>
      </c>
      <c r="I496" s="272"/>
      <c r="J496" s="268"/>
      <c r="K496" s="268"/>
      <c r="L496" s="273"/>
      <c r="M496" s="274"/>
      <c r="N496" s="275"/>
      <c r="O496" s="275"/>
      <c r="P496" s="275"/>
      <c r="Q496" s="275"/>
      <c r="R496" s="275"/>
      <c r="S496" s="275"/>
      <c r="T496" s="276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77" t="s">
        <v>169</v>
      </c>
      <c r="AU496" s="277" t="s">
        <v>83</v>
      </c>
      <c r="AV496" s="14" t="s">
        <v>83</v>
      </c>
      <c r="AW496" s="14" t="s">
        <v>31</v>
      </c>
      <c r="AX496" s="14" t="s">
        <v>8</v>
      </c>
      <c r="AY496" s="277" t="s">
        <v>160</v>
      </c>
    </row>
    <row r="497" s="2" customFormat="1" ht="33" customHeight="1">
      <c r="A497" s="39"/>
      <c r="B497" s="40"/>
      <c r="C497" s="243" t="s">
        <v>1080</v>
      </c>
      <c r="D497" s="243" t="s">
        <v>163</v>
      </c>
      <c r="E497" s="244" t="s">
        <v>1081</v>
      </c>
      <c r="F497" s="245" t="s">
        <v>1082</v>
      </c>
      <c r="G497" s="246" t="s">
        <v>390</v>
      </c>
      <c r="H497" s="247">
        <v>1</v>
      </c>
      <c r="I497" s="248"/>
      <c r="J497" s="247">
        <f>ROUND(I497*H497,0)</f>
        <v>0</v>
      </c>
      <c r="K497" s="249"/>
      <c r="L497" s="45"/>
      <c r="M497" s="250" t="s">
        <v>1</v>
      </c>
      <c r="N497" s="251" t="s">
        <v>39</v>
      </c>
      <c r="O497" s="92"/>
      <c r="P497" s="252">
        <f>O497*H497</f>
        <v>0</v>
      </c>
      <c r="Q497" s="252">
        <v>0.0024299999999999999</v>
      </c>
      <c r="R497" s="252">
        <f>Q497*H497</f>
        <v>0.0024299999999999999</v>
      </c>
      <c r="S497" s="252">
        <v>0</v>
      </c>
      <c r="T497" s="253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54" t="s">
        <v>260</v>
      </c>
      <c r="AT497" s="254" t="s">
        <v>163</v>
      </c>
      <c r="AU497" s="254" t="s">
        <v>83</v>
      </c>
      <c r="AY497" s="18" t="s">
        <v>160</v>
      </c>
      <c r="BE497" s="255">
        <f>IF(N497="základní",J497,0)</f>
        <v>0</v>
      </c>
      <c r="BF497" s="255">
        <f>IF(N497="snížená",J497,0)</f>
        <v>0</v>
      </c>
      <c r="BG497" s="255">
        <f>IF(N497="zákl. přenesená",J497,0)</f>
        <v>0</v>
      </c>
      <c r="BH497" s="255">
        <f>IF(N497="sníž. přenesená",J497,0)</f>
        <v>0</v>
      </c>
      <c r="BI497" s="255">
        <f>IF(N497="nulová",J497,0)</f>
        <v>0</v>
      </c>
      <c r="BJ497" s="18" t="s">
        <v>8</v>
      </c>
      <c r="BK497" s="255">
        <f>ROUND(I497*H497,0)</f>
        <v>0</v>
      </c>
      <c r="BL497" s="18" t="s">
        <v>260</v>
      </c>
      <c r="BM497" s="254" t="s">
        <v>1083</v>
      </c>
    </row>
    <row r="498" s="14" customFormat="1">
      <c r="A498" s="14"/>
      <c r="B498" s="267"/>
      <c r="C498" s="268"/>
      <c r="D498" s="258" t="s">
        <v>169</v>
      </c>
      <c r="E498" s="269" t="s">
        <v>1</v>
      </c>
      <c r="F498" s="270" t="s">
        <v>1084</v>
      </c>
      <c r="G498" s="268"/>
      <c r="H498" s="271">
        <v>1</v>
      </c>
      <c r="I498" s="272"/>
      <c r="J498" s="268"/>
      <c r="K498" s="268"/>
      <c r="L498" s="273"/>
      <c r="M498" s="274"/>
      <c r="N498" s="275"/>
      <c r="O498" s="275"/>
      <c r="P498" s="275"/>
      <c r="Q498" s="275"/>
      <c r="R498" s="275"/>
      <c r="S498" s="275"/>
      <c r="T498" s="276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77" t="s">
        <v>169</v>
      </c>
      <c r="AU498" s="277" t="s">
        <v>83</v>
      </c>
      <c r="AV498" s="14" t="s">
        <v>83</v>
      </c>
      <c r="AW498" s="14" t="s">
        <v>31</v>
      </c>
      <c r="AX498" s="14" t="s">
        <v>8</v>
      </c>
      <c r="AY498" s="277" t="s">
        <v>160</v>
      </c>
    </row>
    <row r="499" s="12" customFormat="1" ht="22.8" customHeight="1">
      <c r="A499" s="12"/>
      <c r="B499" s="227"/>
      <c r="C499" s="228"/>
      <c r="D499" s="229" t="s">
        <v>73</v>
      </c>
      <c r="E499" s="241" t="s">
        <v>371</v>
      </c>
      <c r="F499" s="241" t="s">
        <v>372</v>
      </c>
      <c r="G499" s="228"/>
      <c r="H499" s="228"/>
      <c r="I499" s="231"/>
      <c r="J499" s="242">
        <f>BK499</f>
        <v>0</v>
      </c>
      <c r="K499" s="228"/>
      <c r="L499" s="233"/>
      <c r="M499" s="234"/>
      <c r="N499" s="235"/>
      <c r="O499" s="235"/>
      <c r="P499" s="236">
        <f>SUM(P500:P509)</f>
        <v>0</v>
      </c>
      <c r="Q499" s="235"/>
      <c r="R499" s="236">
        <f>SUM(R500:R509)</f>
        <v>0.010570000000000001</v>
      </c>
      <c r="S499" s="235"/>
      <c r="T499" s="237">
        <f>SUM(T500:T509)</f>
        <v>0</v>
      </c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R499" s="238" t="s">
        <v>83</v>
      </c>
      <c r="AT499" s="239" t="s">
        <v>73</v>
      </c>
      <c r="AU499" s="239" t="s">
        <v>8</v>
      </c>
      <c r="AY499" s="238" t="s">
        <v>160</v>
      </c>
      <c r="BK499" s="240">
        <f>SUM(BK500:BK509)</f>
        <v>0</v>
      </c>
    </row>
    <row r="500" s="2" customFormat="1" ht="16.5" customHeight="1">
      <c r="A500" s="39"/>
      <c r="B500" s="40"/>
      <c r="C500" s="243" t="s">
        <v>1085</v>
      </c>
      <c r="D500" s="243" t="s">
        <v>163</v>
      </c>
      <c r="E500" s="244" t="s">
        <v>1086</v>
      </c>
      <c r="F500" s="245" t="s">
        <v>1087</v>
      </c>
      <c r="G500" s="246" t="s">
        <v>390</v>
      </c>
      <c r="H500" s="247">
        <v>1</v>
      </c>
      <c r="I500" s="248"/>
      <c r="J500" s="247">
        <f>ROUND(I500*H500,0)</f>
        <v>0</v>
      </c>
      <c r="K500" s="249"/>
      <c r="L500" s="45"/>
      <c r="M500" s="250" t="s">
        <v>1</v>
      </c>
      <c r="N500" s="251" t="s">
        <v>39</v>
      </c>
      <c r="O500" s="92"/>
      <c r="P500" s="252">
        <f>O500*H500</f>
        <v>0</v>
      </c>
      <c r="Q500" s="252">
        <v>0.00055000000000000003</v>
      </c>
      <c r="R500" s="252">
        <f>Q500*H500</f>
        <v>0.00055000000000000003</v>
      </c>
      <c r="S500" s="252">
        <v>0</v>
      </c>
      <c r="T500" s="253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54" t="s">
        <v>260</v>
      </c>
      <c r="AT500" s="254" t="s">
        <v>163</v>
      </c>
      <c r="AU500" s="254" t="s">
        <v>83</v>
      </c>
      <c r="AY500" s="18" t="s">
        <v>160</v>
      </c>
      <c r="BE500" s="255">
        <f>IF(N500="základní",J500,0)</f>
        <v>0</v>
      </c>
      <c r="BF500" s="255">
        <f>IF(N500="snížená",J500,0)</f>
        <v>0</v>
      </c>
      <c r="BG500" s="255">
        <f>IF(N500="zákl. přenesená",J500,0)</f>
        <v>0</v>
      </c>
      <c r="BH500" s="255">
        <f>IF(N500="sníž. přenesená",J500,0)</f>
        <v>0</v>
      </c>
      <c r="BI500" s="255">
        <f>IF(N500="nulová",J500,0)</f>
        <v>0</v>
      </c>
      <c r="BJ500" s="18" t="s">
        <v>8</v>
      </c>
      <c r="BK500" s="255">
        <f>ROUND(I500*H500,0)</f>
        <v>0</v>
      </c>
      <c r="BL500" s="18" t="s">
        <v>260</v>
      </c>
      <c r="BM500" s="254" t="s">
        <v>1088</v>
      </c>
    </row>
    <row r="501" s="14" customFormat="1">
      <c r="A501" s="14"/>
      <c r="B501" s="267"/>
      <c r="C501" s="268"/>
      <c r="D501" s="258" t="s">
        <v>169</v>
      </c>
      <c r="E501" s="269" t="s">
        <v>1</v>
      </c>
      <c r="F501" s="270" t="s">
        <v>1089</v>
      </c>
      <c r="G501" s="268"/>
      <c r="H501" s="271">
        <v>1</v>
      </c>
      <c r="I501" s="272"/>
      <c r="J501" s="268"/>
      <c r="K501" s="268"/>
      <c r="L501" s="273"/>
      <c r="M501" s="274"/>
      <c r="N501" s="275"/>
      <c r="O501" s="275"/>
      <c r="P501" s="275"/>
      <c r="Q501" s="275"/>
      <c r="R501" s="275"/>
      <c r="S501" s="275"/>
      <c r="T501" s="276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77" t="s">
        <v>169</v>
      </c>
      <c r="AU501" s="277" t="s">
        <v>83</v>
      </c>
      <c r="AV501" s="14" t="s">
        <v>83</v>
      </c>
      <c r="AW501" s="14" t="s">
        <v>31</v>
      </c>
      <c r="AX501" s="14" t="s">
        <v>8</v>
      </c>
      <c r="AY501" s="277" t="s">
        <v>160</v>
      </c>
    </row>
    <row r="502" s="2" customFormat="1" ht="16.5" customHeight="1">
      <c r="A502" s="39"/>
      <c r="B502" s="40"/>
      <c r="C502" s="243" t="s">
        <v>1090</v>
      </c>
      <c r="D502" s="243" t="s">
        <v>163</v>
      </c>
      <c r="E502" s="244" t="s">
        <v>1091</v>
      </c>
      <c r="F502" s="245" t="s">
        <v>1092</v>
      </c>
      <c r="G502" s="246" t="s">
        <v>390</v>
      </c>
      <c r="H502" s="247">
        <v>1</v>
      </c>
      <c r="I502" s="248"/>
      <c r="J502" s="247">
        <f>ROUND(I502*H502,0)</f>
        <v>0</v>
      </c>
      <c r="K502" s="249"/>
      <c r="L502" s="45"/>
      <c r="M502" s="250" t="s">
        <v>1</v>
      </c>
      <c r="N502" s="251" t="s">
        <v>39</v>
      </c>
      <c r="O502" s="92"/>
      <c r="P502" s="252">
        <f>O502*H502</f>
        <v>0</v>
      </c>
      <c r="Q502" s="252">
        <v>0</v>
      </c>
      <c r="R502" s="252">
        <f>Q502*H502</f>
        <v>0</v>
      </c>
      <c r="S502" s="252">
        <v>0</v>
      </c>
      <c r="T502" s="253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54" t="s">
        <v>260</v>
      </c>
      <c r="AT502" s="254" t="s">
        <v>163</v>
      </c>
      <c r="AU502" s="254" t="s">
        <v>83</v>
      </c>
      <c r="AY502" s="18" t="s">
        <v>160</v>
      </c>
      <c r="BE502" s="255">
        <f>IF(N502="základní",J502,0)</f>
        <v>0</v>
      </c>
      <c r="BF502" s="255">
        <f>IF(N502="snížená",J502,0)</f>
        <v>0</v>
      </c>
      <c r="BG502" s="255">
        <f>IF(N502="zákl. přenesená",J502,0)</f>
        <v>0</v>
      </c>
      <c r="BH502" s="255">
        <f>IF(N502="sníž. přenesená",J502,0)</f>
        <v>0</v>
      </c>
      <c r="BI502" s="255">
        <f>IF(N502="nulová",J502,0)</f>
        <v>0</v>
      </c>
      <c r="BJ502" s="18" t="s">
        <v>8</v>
      </c>
      <c r="BK502" s="255">
        <f>ROUND(I502*H502,0)</f>
        <v>0</v>
      </c>
      <c r="BL502" s="18" t="s">
        <v>260</v>
      </c>
      <c r="BM502" s="254" t="s">
        <v>1093</v>
      </c>
    </row>
    <row r="503" s="14" customFormat="1">
      <c r="A503" s="14"/>
      <c r="B503" s="267"/>
      <c r="C503" s="268"/>
      <c r="D503" s="258" t="s">
        <v>169</v>
      </c>
      <c r="E503" s="269" t="s">
        <v>1</v>
      </c>
      <c r="F503" s="270" t="s">
        <v>1089</v>
      </c>
      <c r="G503" s="268"/>
      <c r="H503" s="271">
        <v>1</v>
      </c>
      <c r="I503" s="272"/>
      <c r="J503" s="268"/>
      <c r="K503" s="268"/>
      <c r="L503" s="273"/>
      <c r="M503" s="274"/>
      <c r="N503" s="275"/>
      <c r="O503" s="275"/>
      <c r="P503" s="275"/>
      <c r="Q503" s="275"/>
      <c r="R503" s="275"/>
      <c r="S503" s="275"/>
      <c r="T503" s="276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77" t="s">
        <v>169</v>
      </c>
      <c r="AU503" s="277" t="s">
        <v>83</v>
      </c>
      <c r="AV503" s="14" t="s">
        <v>83</v>
      </c>
      <c r="AW503" s="14" t="s">
        <v>31</v>
      </c>
      <c r="AX503" s="14" t="s">
        <v>8</v>
      </c>
      <c r="AY503" s="277" t="s">
        <v>160</v>
      </c>
    </row>
    <row r="504" s="2" customFormat="1" ht="16.5" customHeight="1">
      <c r="A504" s="39"/>
      <c r="B504" s="40"/>
      <c r="C504" s="243" t="s">
        <v>1094</v>
      </c>
      <c r="D504" s="243" t="s">
        <v>163</v>
      </c>
      <c r="E504" s="244" t="s">
        <v>1095</v>
      </c>
      <c r="F504" s="245" t="s">
        <v>1096</v>
      </c>
      <c r="G504" s="246" t="s">
        <v>376</v>
      </c>
      <c r="H504" s="247">
        <v>3</v>
      </c>
      <c r="I504" s="248"/>
      <c r="J504" s="247">
        <f>ROUND(I504*H504,0)</f>
        <v>0</v>
      </c>
      <c r="K504" s="249"/>
      <c r="L504" s="45"/>
      <c r="M504" s="250" t="s">
        <v>1</v>
      </c>
      <c r="N504" s="251" t="s">
        <v>39</v>
      </c>
      <c r="O504" s="92"/>
      <c r="P504" s="252">
        <f>O504*H504</f>
        <v>0</v>
      </c>
      <c r="Q504" s="252">
        <v>0.0032599999999999999</v>
      </c>
      <c r="R504" s="252">
        <f>Q504*H504</f>
        <v>0.0097800000000000005</v>
      </c>
      <c r="S504" s="252">
        <v>0</v>
      </c>
      <c r="T504" s="253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54" t="s">
        <v>260</v>
      </c>
      <c r="AT504" s="254" t="s">
        <v>163</v>
      </c>
      <c r="AU504" s="254" t="s">
        <v>83</v>
      </c>
      <c r="AY504" s="18" t="s">
        <v>160</v>
      </c>
      <c r="BE504" s="255">
        <f>IF(N504="základní",J504,0)</f>
        <v>0</v>
      </c>
      <c r="BF504" s="255">
        <f>IF(N504="snížená",J504,0)</f>
        <v>0</v>
      </c>
      <c r="BG504" s="255">
        <f>IF(N504="zákl. přenesená",J504,0)</f>
        <v>0</v>
      </c>
      <c r="BH504" s="255">
        <f>IF(N504="sníž. přenesená",J504,0)</f>
        <v>0</v>
      </c>
      <c r="BI504" s="255">
        <f>IF(N504="nulová",J504,0)</f>
        <v>0</v>
      </c>
      <c r="BJ504" s="18" t="s">
        <v>8</v>
      </c>
      <c r="BK504" s="255">
        <f>ROUND(I504*H504,0)</f>
        <v>0</v>
      </c>
      <c r="BL504" s="18" t="s">
        <v>260</v>
      </c>
      <c r="BM504" s="254" t="s">
        <v>1097</v>
      </c>
    </row>
    <row r="505" s="14" customFormat="1">
      <c r="A505" s="14"/>
      <c r="B505" s="267"/>
      <c r="C505" s="268"/>
      <c r="D505" s="258" t="s">
        <v>169</v>
      </c>
      <c r="E505" s="269" t="s">
        <v>1</v>
      </c>
      <c r="F505" s="270" t="s">
        <v>382</v>
      </c>
      <c r="G505" s="268"/>
      <c r="H505" s="271">
        <v>3</v>
      </c>
      <c r="I505" s="272"/>
      <c r="J505" s="268"/>
      <c r="K505" s="268"/>
      <c r="L505" s="273"/>
      <c r="M505" s="274"/>
      <c r="N505" s="275"/>
      <c r="O505" s="275"/>
      <c r="P505" s="275"/>
      <c r="Q505" s="275"/>
      <c r="R505" s="275"/>
      <c r="S505" s="275"/>
      <c r="T505" s="276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77" t="s">
        <v>169</v>
      </c>
      <c r="AU505" s="277" t="s">
        <v>83</v>
      </c>
      <c r="AV505" s="14" t="s">
        <v>83</v>
      </c>
      <c r="AW505" s="14" t="s">
        <v>31</v>
      </c>
      <c r="AX505" s="14" t="s">
        <v>8</v>
      </c>
      <c r="AY505" s="277" t="s">
        <v>160</v>
      </c>
    </row>
    <row r="506" s="2" customFormat="1" ht="24.15" customHeight="1">
      <c r="A506" s="39"/>
      <c r="B506" s="40"/>
      <c r="C506" s="243" t="s">
        <v>1098</v>
      </c>
      <c r="D506" s="243" t="s">
        <v>163</v>
      </c>
      <c r="E506" s="244" t="s">
        <v>1099</v>
      </c>
      <c r="F506" s="245" t="s">
        <v>1100</v>
      </c>
      <c r="G506" s="246" t="s">
        <v>390</v>
      </c>
      <c r="H506" s="247">
        <v>3</v>
      </c>
      <c r="I506" s="248"/>
      <c r="J506" s="247">
        <f>ROUND(I506*H506,0)</f>
        <v>0</v>
      </c>
      <c r="K506" s="249"/>
      <c r="L506" s="45"/>
      <c r="M506" s="250" t="s">
        <v>1</v>
      </c>
      <c r="N506" s="251" t="s">
        <v>39</v>
      </c>
      <c r="O506" s="92"/>
      <c r="P506" s="252">
        <f>O506*H506</f>
        <v>0</v>
      </c>
      <c r="Q506" s="252">
        <v>4.0000000000000003E-05</v>
      </c>
      <c r="R506" s="252">
        <f>Q506*H506</f>
        <v>0.00012000000000000002</v>
      </c>
      <c r="S506" s="252">
        <v>0</v>
      </c>
      <c r="T506" s="253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54" t="s">
        <v>260</v>
      </c>
      <c r="AT506" s="254" t="s">
        <v>163</v>
      </c>
      <c r="AU506" s="254" t="s">
        <v>83</v>
      </c>
      <c r="AY506" s="18" t="s">
        <v>160</v>
      </c>
      <c r="BE506" s="255">
        <f>IF(N506="základní",J506,0)</f>
        <v>0</v>
      </c>
      <c r="BF506" s="255">
        <f>IF(N506="snížená",J506,0)</f>
        <v>0</v>
      </c>
      <c r="BG506" s="255">
        <f>IF(N506="zákl. přenesená",J506,0)</f>
        <v>0</v>
      </c>
      <c r="BH506" s="255">
        <f>IF(N506="sníž. přenesená",J506,0)</f>
        <v>0</v>
      </c>
      <c r="BI506" s="255">
        <f>IF(N506="nulová",J506,0)</f>
        <v>0</v>
      </c>
      <c r="BJ506" s="18" t="s">
        <v>8</v>
      </c>
      <c r="BK506" s="255">
        <f>ROUND(I506*H506,0)</f>
        <v>0</v>
      </c>
      <c r="BL506" s="18" t="s">
        <v>260</v>
      </c>
      <c r="BM506" s="254" t="s">
        <v>1101</v>
      </c>
    </row>
    <row r="507" s="14" customFormat="1">
      <c r="A507" s="14"/>
      <c r="B507" s="267"/>
      <c r="C507" s="268"/>
      <c r="D507" s="258" t="s">
        <v>169</v>
      </c>
      <c r="E507" s="269" t="s">
        <v>1</v>
      </c>
      <c r="F507" s="270" t="s">
        <v>1102</v>
      </c>
      <c r="G507" s="268"/>
      <c r="H507" s="271">
        <v>3</v>
      </c>
      <c r="I507" s="272"/>
      <c r="J507" s="268"/>
      <c r="K507" s="268"/>
      <c r="L507" s="273"/>
      <c r="M507" s="274"/>
      <c r="N507" s="275"/>
      <c r="O507" s="275"/>
      <c r="P507" s="275"/>
      <c r="Q507" s="275"/>
      <c r="R507" s="275"/>
      <c r="S507" s="275"/>
      <c r="T507" s="276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77" t="s">
        <v>169</v>
      </c>
      <c r="AU507" s="277" t="s">
        <v>83</v>
      </c>
      <c r="AV507" s="14" t="s">
        <v>83</v>
      </c>
      <c r="AW507" s="14" t="s">
        <v>31</v>
      </c>
      <c r="AX507" s="14" t="s">
        <v>8</v>
      </c>
      <c r="AY507" s="277" t="s">
        <v>160</v>
      </c>
    </row>
    <row r="508" s="2" customFormat="1" ht="24.15" customHeight="1">
      <c r="A508" s="39"/>
      <c r="B508" s="40"/>
      <c r="C508" s="243" t="s">
        <v>1103</v>
      </c>
      <c r="D508" s="243" t="s">
        <v>163</v>
      </c>
      <c r="E508" s="244" t="s">
        <v>1104</v>
      </c>
      <c r="F508" s="245" t="s">
        <v>1105</v>
      </c>
      <c r="G508" s="246" t="s">
        <v>390</v>
      </c>
      <c r="H508" s="247">
        <v>1</v>
      </c>
      <c r="I508" s="248"/>
      <c r="J508" s="247">
        <f>ROUND(I508*H508,0)</f>
        <v>0</v>
      </c>
      <c r="K508" s="249"/>
      <c r="L508" s="45"/>
      <c r="M508" s="250" t="s">
        <v>1</v>
      </c>
      <c r="N508" s="251" t="s">
        <v>39</v>
      </c>
      <c r="O508" s="92"/>
      <c r="P508" s="252">
        <f>O508*H508</f>
        <v>0</v>
      </c>
      <c r="Q508" s="252">
        <v>0.00012</v>
      </c>
      <c r="R508" s="252">
        <f>Q508*H508</f>
        <v>0.00012</v>
      </c>
      <c r="S508" s="252">
        <v>0</v>
      </c>
      <c r="T508" s="253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54" t="s">
        <v>260</v>
      </c>
      <c r="AT508" s="254" t="s">
        <v>163</v>
      </c>
      <c r="AU508" s="254" t="s">
        <v>83</v>
      </c>
      <c r="AY508" s="18" t="s">
        <v>160</v>
      </c>
      <c r="BE508" s="255">
        <f>IF(N508="základní",J508,0)</f>
        <v>0</v>
      </c>
      <c r="BF508" s="255">
        <f>IF(N508="snížená",J508,0)</f>
        <v>0</v>
      </c>
      <c r="BG508" s="255">
        <f>IF(N508="zákl. přenesená",J508,0)</f>
        <v>0</v>
      </c>
      <c r="BH508" s="255">
        <f>IF(N508="sníž. přenesená",J508,0)</f>
        <v>0</v>
      </c>
      <c r="BI508" s="255">
        <f>IF(N508="nulová",J508,0)</f>
        <v>0</v>
      </c>
      <c r="BJ508" s="18" t="s">
        <v>8</v>
      </c>
      <c r="BK508" s="255">
        <f>ROUND(I508*H508,0)</f>
        <v>0</v>
      </c>
      <c r="BL508" s="18" t="s">
        <v>260</v>
      </c>
      <c r="BM508" s="254" t="s">
        <v>1106</v>
      </c>
    </row>
    <row r="509" s="14" customFormat="1">
      <c r="A509" s="14"/>
      <c r="B509" s="267"/>
      <c r="C509" s="268"/>
      <c r="D509" s="258" t="s">
        <v>169</v>
      </c>
      <c r="E509" s="269" t="s">
        <v>1</v>
      </c>
      <c r="F509" s="270" t="s">
        <v>1107</v>
      </c>
      <c r="G509" s="268"/>
      <c r="H509" s="271">
        <v>1</v>
      </c>
      <c r="I509" s="272"/>
      <c r="J509" s="268"/>
      <c r="K509" s="268"/>
      <c r="L509" s="273"/>
      <c r="M509" s="274"/>
      <c r="N509" s="275"/>
      <c r="O509" s="275"/>
      <c r="P509" s="275"/>
      <c r="Q509" s="275"/>
      <c r="R509" s="275"/>
      <c r="S509" s="275"/>
      <c r="T509" s="276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77" t="s">
        <v>169</v>
      </c>
      <c r="AU509" s="277" t="s">
        <v>83</v>
      </c>
      <c r="AV509" s="14" t="s">
        <v>83</v>
      </c>
      <c r="AW509" s="14" t="s">
        <v>31</v>
      </c>
      <c r="AX509" s="14" t="s">
        <v>8</v>
      </c>
      <c r="AY509" s="277" t="s">
        <v>160</v>
      </c>
    </row>
    <row r="510" s="12" customFormat="1" ht="22.8" customHeight="1">
      <c r="A510" s="12"/>
      <c r="B510" s="227"/>
      <c r="C510" s="228"/>
      <c r="D510" s="229" t="s">
        <v>73</v>
      </c>
      <c r="E510" s="241" t="s">
        <v>392</v>
      </c>
      <c r="F510" s="241" t="s">
        <v>393</v>
      </c>
      <c r="G510" s="228"/>
      <c r="H510" s="228"/>
      <c r="I510" s="231"/>
      <c r="J510" s="242">
        <f>BK510</f>
        <v>0</v>
      </c>
      <c r="K510" s="228"/>
      <c r="L510" s="233"/>
      <c r="M510" s="234"/>
      <c r="N510" s="235"/>
      <c r="O510" s="235"/>
      <c r="P510" s="236">
        <f>SUM(P511:P516)</f>
        <v>0</v>
      </c>
      <c r="Q510" s="235"/>
      <c r="R510" s="236">
        <f>SUM(R511:R516)</f>
        <v>0.011900000000000003</v>
      </c>
      <c r="S510" s="235"/>
      <c r="T510" s="237">
        <f>SUM(T511:T516)</f>
        <v>0</v>
      </c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R510" s="238" t="s">
        <v>83</v>
      </c>
      <c r="AT510" s="239" t="s">
        <v>73</v>
      </c>
      <c r="AU510" s="239" t="s">
        <v>8</v>
      </c>
      <c r="AY510" s="238" t="s">
        <v>160</v>
      </c>
      <c r="BK510" s="240">
        <f>SUM(BK511:BK516)</f>
        <v>0</v>
      </c>
    </row>
    <row r="511" s="2" customFormat="1" ht="16.5" customHeight="1">
      <c r="A511" s="39"/>
      <c r="B511" s="40"/>
      <c r="C511" s="243" t="s">
        <v>1108</v>
      </c>
      <c r="D511" s="243" t="s">
        <v>163</v>
      </c>
      <c r="E511" s="244" t="s">
        <v>1109</v>
      </c>
      <c r="F511" s="245" t="s">
        <v>1110</v>
      </c>
      <c r="G511" s="246" t="s">
        <v>199</v>
      </c>
      <c r="H511" s="247">
        <v>16</v>
      </c>
      <c r="I511" s="248"/>
      <c r="J511" s="247">
        <f>ROUND(I511*H511,0)</f>
        <v>0</v>
      </c>
      <c r="K511" s="249"/>
      <c r="L511" s="45"/>
      <c r="M511" s="250" t="s">
        <v>1</v>
      </c>
      <c r="N511" s="251" t="s">
        <v>39</v>
      </c>
      <c r="O511" s="92"/>
      <c r="P511" s="252">
        <f>O511*H511</f>
        <v>0</v>
      </c>
      <c r="Q511" s="252">
        <v>0</v>
      </c>
      <c r="R511" s="252">
        <f>Q511*H511</f>
        <v>0</v>
      </c>
      <c r="S511" s="252">
        <v>0</v>
      </c>
      <c r="T511" s="253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54" t="s">
        <v>260</v>
      </c>
      <c r="AT511" s="254" t="s">
        <v>163</v>
      </c>
      <c r="AU511" s="254" t="s">
        <v>83</v>
      </c>
      <c r="AY511" s="18" t="s">
        <v>160</v>
      </c>
      <c r="BE511" s="255">
        <f>IF(N511="základní",J511,0)</f>
        <v>0</v>
      </c>
      <c r="BF511" s="255">
        <f>IF(N511="snížená",J511,0)</f>
        <v>0</v>
      </c>
      <c r="BG511" s="255">
        <f>IF(N511="zákl. přenesená",J511,0)</f>
        <v>0</v>
      </c>
      <c r="BH511" s="255">
        <f>IF(N511="sníž. přenesená",J511,0)</f>
        <v>0</v>
      </c>
      <c r="BI511" s="255">
        <f>IF(N511="nulová",J511,0)</f>
        <v>0</v>
      </c>
      <c r="BJ511" s="18" t="s">
        <v>8</v>
      </c>
      <c r="BK511" s="255">
        <f>ROUND(I511*H511,0)</f>
        <v>0</v>
      </c>
      <c r="BL511" s="18" t="s">
        <v>260</v>
      </c>
      <c r="BM511" s="254" t="s">
        <v>1111</v>
      </c>
    </row>
    <row r="512" s="14" customFormat="1">
      <c r="A512" s="14"/>
      <c r="B512" s="267"/>
      <c r="C512" s="268"/>
      <c r="D512" s="258" t="s">
        <v>169</v>
      </c>
      <c r="E512" s="269" t="s">
        <v>1</v>
      </c>
      <c r="F512" s="270" t="s">
        <v>1112</v>
      </c>
      <c r="G512" s="268"/>
      <c r="H512" s="271">
        <v>16</v>
      </c>
      <c r="I512" s="272"/>
      <c r="J512" s="268"/>
      <c r="K512" s="268"/>
      <c r="L512" s="273"/>
      <c r="M512" s="274"/>
      <c r="N512" s="275"/>
      <c r="O512" s="275"/>
      <c r="P512" s="275"/>
      <c r="Q512" s="275"/>
      <c r="R512" s="275"/>
      <c r="S512" s="275"/>
      <c r="T512" s="276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77" t="s">
        <v>169</v>
      </c>
      <c r="AU512" s="277" t="s">
        <v>83</v>
      </c>
      <c r="AV512" s="14" t="s">
        <v>83</v>
      </c>
      <c r="AW512" s="14" t="s">
        <v>31</v>
      </c>
      <c r="AX512" s="14" t="s">
        <v>8</v>
      </c>
      <c r="AY512" s="277" t="s">
        <v>160</v>
      </c>
    </row>
    <row r="513" s="2" customFormat="1" ht="16.5" customHeight="1">
      <c r="A513" s="39"/>
      <c r="B513" s="40"/>
      <c r="C513" s="243" t="s">
        <v>1113</v>
      </c>
      <c r="D513" s="243" t="s">
        <v>163</v>
      </c>
      <c r="E513" s="244" t="s">
        <v>1114</v>
      </c>
      <c r="F513" s="245" t="s">
        <v>1115</v>
      </c>
      <c r="G513" s="246" t="s">
        <v>929</v>
      </c>
      <c r="H513" s="247">
        <v>1</v>
      </c>
      <c r="I513" s="248"/>
      <c r="J513" s="247">
        <f>ROUND(I513*H513,0)</f>
        <v>0</v>
      </c>
      <c r="K513" s="249"/>
      <c r="L513" s="45"/>
      <c r="M513" s="250" t="s">
        <v>1</v>
      </c>
      <c r="N513" s="251" t="s">
        <v>39</v>
      </c>
      <c r="O513" s="92"/>
      <c r="P513" s="252">
        <f>O513*H513</f>
        <v>0</v>
      </c>
      <c r="Q513" s="252">
        <v>0</v>
      </c>
      <c r="R513" s="252">
        <f>Q513*H513</f>
        <v>0</v>
      </c>
      <c r="S513" s="252">
        <v>0</v>
      </c>
      <c r="T513" s="253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54" t="s">
        <v>260</v>
      </c>
      <c r="AT513" s="254" t="s">
        <v>163</v>
      </c>
      <c r="AU513" s="254" t="s">
        <v>83</v>
      </c>
      <c r="AY513" s="18" t="s">
        <v>160</v>
      </c>
      <c r="BE513" s="255">
        <f>IF(N513="základní",J513,0)</f>
        <v>0</v>
      </c>
      <c r="BF513" s="255">
        <f>IF(N513="snížená",J513,0)</f>
        <v>0</v>
      </c>
      <c r="BG513" s="255">
        <f>IF(N513="zákl. přenesená",J513,0)</f>
        <v>0</v>
      </c>
      <c r="BH513" s="255">
        <f>IF(N513="sníž. přenesená",J513,0)</f>
        <v>0</v>
      </c>
      <c r="BI513" s="255">
        <f>IF(N513="nulová",J513,0)</f>
        <v>0</v>
      </c>
      <c r="BJ513" s="18" t="s">
        <v>8</v>
      </c>
      <c r="BK513" s="255">
        <f>ROUND(I513*H513,0)</f>
        <v>0</v>
      </c>
      <c r="BL513" s="18" t="s">
        <v>260</v>
      </c>
      <c r="BM513" s="254" t="s">
        <v>1116</v>
      </c>
    </row>
    <row r="514" s="2" customFormat="1" ht="33" customHeight="1">
      <c r="A514" s="39"/>
      <c r="B514" s="40"/>
      <c r="C514" s="243" t="s">
        <v>1117</v>
      </c>
      <c r="D514" s="243" t="s">
        <v>163</v>
      </c>
      <c r="E514" s="244" t="s">
        <v>1118</v>
      </c>
      <c r="F514" s="245" t="s">
        <v>1119</v>
      </c>
      <c r="G514" s="246" t="s">
        <v>316</v>
      </c>
      <c r="H514" s="247">
        <v>65.299999999999997</v>
      </c>
      <c r="I514" s="248"/>
      <c r="J514" s="247">
        <f>ROUND(I514*H514,0)</f>
        <v>0</v>
      </c>
      <c r="K514" s="249"/>
      <c r="L514" s="45"/>
      <c r="M514" s="250" t="s">
        <v>1</v>
      </c>
      <c r="N514" s="251" t="s">
        <v>39</v>
      </c>
      <c r="O514" s="92"/>
      <c r="P514" s="252">
        <f>O514*H514</f>
        <v>0</v>
      </c>
      <c r="Q514" s="252">
        <v>0</v>
      </c>
      <c r="R514" s="252">
        <f>Q514*H514</f>
        <v>0</v>
      </c>
      <c r="S514" s="252">
        <v>0</v>
      </c>
      <c r="T514" s="253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54" t="s">
        <v>260</v>
      </c>
      <c r="AT514" s="254" t="s">
        <v>163</v>
      </c>
      <c r="AU514" s="254" t="s">
        <v>83</v>
      </c>
      <c r="AY514" s="18" t="s">
        <v>160</v>
      </c>
      <c r="BE514" s="255">
        <f>IF(N514="základní",J514,0)</f>
        <v>0</v>
      </c>
      <c r="BF514" s="255">
        <f>IF(N514="snížená",J514,0)</f>
        <v>0</v>
      </c>
      <c r="BG514" s="255">
        <f>IF(N514="zákl. přenesená",J514,0)</f>
        <v>0</v>
      </c>
      <c r="BH514" s="255">
        <f>IF(N514="sníž. přenesená",J514,0)</f>
        <v>0</v>
      </c>
      <c r="BI514" s="255">
        <f>IF(N514="nulová",J514,0)</f>
        <v>0</v>
      </c>
      <c r="BJ514" s="18" t="s">
        <v>8</v>
      </c>
      <c r="BK514" s="255">
        <f>ROUND(I514*H514,0)</f>
        <v>0</v>
      </c>
      <c r="BL514" s="18" t="s">
        <v>260</v>
      </c>
      <c r="BM514" s="254" t="s">
        <v>1120</v>
      </c>
    </row>
    <row r="515" s="14" customFormat="1">
      <c r="A515" s="14"/>
      <c r="B515" s="267"/>
      <c r="C515" s="268"/>
      <c r="D515" s="258" t="s">
        <v>169</v>
      </c>
      <c r="E515" s="269" t="s">
        <v>1</v>
      </c>
      <c r="F515" s="270" t="s">
        <v>1121</v>
      </c>
      <c r="G515" s="268"/>
      <c r="H515" s="271">
        <v>65.299999999999997</v>
      </c>
      <c r="I515" s="272"/>
      <c r="J515" s="268"/>
      <c r="K515" s="268"/>
      <c r="L515" s="273"/>
      <c r="M515" s="274"/>
      <c r="N515" s="275"/>
      <c r="O515" s="275"/>
      <c r="P515" s="275"/>
      <c r="Q515" s="275"/>
      <c r="R515" s="275"/>
      <c r="S515" s="275"/>
      <c r="T515" s="276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77" t="s">
        <v>169</v>
      </c>
      <c r="AU515" s="277" t="s">
        <v>83</v>
      </c>
      <c r="AV515" s="14" t="s">
        <v>83</v>
      </c>
      <c r="AW515" s="14" t="s">
        <v>31</v>
      </c>
      <c r="AX515" s="14" t="s">
        <v>8</v>
      </c>
      <c r="AY515" s="277" t="s">
        <v>160</v>
      </c>
    </row>
    <row r="516" s="2" customFormat="1" ht="16.5" customHeight="1">
      <c r="A516" s="39"/>
      <c r="B516" s="40"/>
      <c r="C516" s="278" t="s">
        <v>1122</v>
      </c>
      <c r="D516" s="278" t="s">
        <v>173</v>
      </c>
      <c r="E516" s="279" t="s">
        <v>1123</v>
      </c>
      <c r="F516" s="280" t="s">
        <v>1124</v>
      </c>
      <c r="G516" s="281" t="s">
        <v>1125</v>
      </c>
      <c r="H516" s="282">
        <v>0.070000000000000007</v>
      </c>
      <c r="I516" s="283"/>
      <c r="J516" s="282">
        <f>ROUND(I516*H516,0)</f>
        <v>0</v>
      </c>
      <c r="K516" s="284"/>
      <c r="L516" s="285"/>
      <c r="M516" s="286" t="s">
        <v>1</v>
      </c>
      <c r="N516" s="287" t="s">
        <v>39</v>
      </c>
      <c r="O516" s="92"/>
      <c r="P516" s="252">
        <f>O516*H516</f>
        <v>0</v>
      </c>
      <c r="Q516" s="252">
        <v>0.17000000000000001</v>
      </c>
      <c r="R516" s="252">
        <f>Q516*H516</f>
        <v>0.011900000000000003</v>
      </c>
      <c r="S516" s="252">
        <v>0</v>
      </c>
      <c r="T516" s="253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54" t="s">
        <v>438</v>
      </c>
      <c r="AT516" s="254" t="s">
        <v>173</v>
      </c>
      <c r="AU516" s="254" t="s">
        <v>83</v>
      </c>
      <c r="AY516" s="18" t="s">
        <v>160</v>
      </c>
      <c r="BE516" s="255">
        <f>IF(N516="základní",J516,0)</f>
        <v>0</v>
      </c>
      <c r="BF516" s="255">
        <f>IF(N516="snížená",J516,0)</f>
        <v>0</v>
      </c>
      <c r="BG516" s="255">
        <f>IF(N516="zákl. přenesená",J516,0)</f>
        <v>0</v>
      </c>
      <c r="BH516" s="255">
        <f>IF(N516="sníž. přenesená",J516,0)</f>
        <v>0</v>
      </c>
      <c r="BI516" s="255">
        <f>IF(N516="nulová",J516,0)</f>
        <v>0</v>
      </c>
      <c r="BJ516" s="18" t="s">
        <v>8</v>
      </c>
      <c r="BK516" s="255">
        <f>ROUND(I516*H516,0)</f>
        <v>0</v>
      </c>
      <c r="BL516" s="18" t="s">
        <v>260</v>
      </c>
      <c r="BM516" s="254" t="s">
        <v>1126</v>
      </c>
    </row>
    <row r="517" s="12" customFormat="1" ht="22.8" customHeight="1">
      <c r="A517" s="12"/>
      <c r="B517" s="227"/>
      <c r="C517" s="228"/>
      <c r="D517" s="229" t="s">
        <v>73</v>
      </c>
      <c r="E517" s="241" t="s">
        <v>399</v>
      </c>
      <c r="F517" s="241" t="s">
        <v>400</v>
      </c>
      <c r="G517" s="228"/>
      <c r="H517" s="228"/>
      <c r="I517" s="231"/>
      <c r="J517" s="242">
        <f>BK517</f>
        <v>0</v>
      </c>
      <c r="K517" s="228"/>
      <c r="L517" s="233"/>
      <c r="M517" s="234"/>
      <c r="N517" s="235"/>
      <c r="O517" s="235"/>
      <c r="P517" s="236">
        <f>SUM(P518:P531)</f>
        <v>0</v>
      </c>
      <c r="Q517" s="235"/>
      <c r="R517" s="236">
        <f>SUM(R518:R531)</f>
        <v>0.84182620000000008</v>
      </c>
      <c r="S517" s="235"/>
      <c r="T517" s="237">
        <f>SUM(T518:T531)</f>
        <v>3.7105000000000001</v>
      </c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R517" s="238" t="s">
        <v>83</v>
      </c>
      <c r="AT517" s="239" t="s">
        <v>73</v>
      </c>
      <c r="AU517" s="239" t="s">
        <v>8</v>
      </c>
      <c r="AY517" s="238" t="s">
        <v>160</v>
      </c>
      <c r="BK517" s="240">
        <f>SUM(BK518:BK531)</f>
        <v>0</v>
      </c>
    </row>
    <row r="518" s="2" customFormat="1" ht="24.15" customHeight="1">
      <c r="A518" s="39"/>
      <c r="B518" s="40"/>
      <c r="C518" s="243" t="s">
        <v>1127</v>
      </c>
      <c r="D518" s="243" t="s">
        <v>163</v>
      </c>
      <c r="E518" s="244" t="s">
        <v>1128</v>
      </c>
      <c r="F518" s="245" t="s">
        <v>1129</v>
      </c>
      <c r="G518" s="246" t="s">
        <v>316</v>
      </c>
      <c r="H518" s="247">
        <v>135</v>
      </c>
      <c r="I518" s="248"/>
      <c r="J518" s="247">
        <f>ROUND(I518*H518,0)</f>
        <v>0</v>
      </c>
      <c r="K518" s="249"/>
      <c r="L518" s="45"/>
      <c r="M518" s="250" t="s">
        <v>1</v>
      </c>
      <c r="N518" s="251" t="s">
        <v>39</v>
      </c>
      <c r="O518" s="92"/>
      <c r="P518" s="252">
        <f>O518*H518</f>
        <v>0</v>
      </c>
      <c r="Q518" s="252">
        <v>0</v>
      </c>
      <c r="R518" s="252">
        <f>Q518*H518</f>
        <v>0</v>
      </c>
      <c r="S518" s="252">
        <v>0</v>
      </c>
      <c r="T518" s="253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54" t="s">
        <v>260</v>
      </c>
      <c r="AT518" s="254" t="s">
        <v>163</v>
      </c>
      <c r="AU518" s="254" t="s">
        <v>83</v>
      </c>
      <c r="AY518" s="18" t="s">
        <v>160</v>
      </c>
      <c r="BE518" s="255">
        <f>IF(N518="základní",J518,0)</f>
        <v>0</v>
      </c>
      <c r="BF518" s="255">
        <f>IF(N518="snížená",J518,0)</f>
        <v>0</v>
      </c>
      <c r="BG518" s="255">
        <f>IF(N518="zákl. přenesená",J518,0)</f>
        <v>0</v>
      </c>
      <c r="BH518" s="255">
        <f>IF(N518="sníž. přenesená",J518,0)</f>
        <v>0</v>
      </c>
      <c r="BI518" s="255">
        <f>IF(N518="nulová",J518,0)</f>
        <v>0</v>
      </c>
      <c r="BJ518" s="18" t="s">
        <v>8</v>
      </c>
      <c r="BK518" s="255">
        <f>ROUND(I518*H518,0)</f>
        <v>0</v>
      </c>
      <c r="BL518" s="18" t="s">
        <v>260</v>
      </c>
      <c r="BM518" s="254" t="s">
        <v>1130</v>
      </c>
    </row>
    <row r="519" s="14" customFormat="1">
      <c r="A519" s="14"/>
      <c r="B519" s="267"/>
      <c r="C519" s="268"/>
      <c r="D519" s="258" t="s">
        <v>169</v>
      </c>
      <c r="E519" s="269" t="s">
        <v>1</v>
      </c>
      <c r="F519" s="270" t="s">
        <v>1131</v>
      </c>
      <c r="G519" s="268"/>
      <c r="H519" s="271">
        <v>135</v>
      </c>
      <c r="I519" s="272"/>
      <c r="J519" s="268"/>
      <c r="K519" s="268"/>
      <c r="L519" s="273"/>
      <c r="M519" s="274"/>
      <c r="N519" s="275"/>
      <c r="O519" s="275"/>
      <c r="P519" s="275"/>
      <c r="Q519" s="275"/>
      <c r="R519" s="275"/>
      <c r="S519" s="275"/>
      <c r="T519" s="276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77" t="s">
        <v>169</v>
      </c>
      <c r="AU519" s="277" t="s">
        <v>83</v>
      </c>
      <c r="AV519" s="14" t="s">
        <v>83</v>
      </c>
      <c r="AW519" s="14" t="s">
        <v>31</v>
      </c>
      <c r="AX519" s="14" t="s">
        <v>8</v>
      </c>
      <c r="AY519" s="277" t="s">
        <v>160</v>
      </c>
    </row>
    <row r="520" s="2" customFormat="1" ht="21.75" customHeight="1">
      <c r="A520" s="39"/>
      <c r="B520" s="40"/>
      <c r="C520" s="278" t="s">
        <v>1132</v>
      </c>
      <c r="D520" s="278" t="s">
        <v>173</v>
      </c>
      <c r="E520" s="279" t="s">
        <v>1133</v>
      </c>
      <c r="F520" s="280" t="s">
        <v>1134</v>
      </c>
      <c r="G520" s="281" t="s">
        <v>237</v>
      </c>
      <c r="H520" s="282">
        <v>0.53000000000000003</v>
      </c>
      <c r="I520" s="283"/>
      <c r="J520" s="282">
        <f>ROUND(I520*H520,0)</f>
        <v>0</v>
      </c>
      <c r="K520" s="284"/>
      <c r="L520" s="285"/>
      <c r="M520" s="286" t="s">
        <v>1</v>
      </c>
      <c r="N520" s="287" t="s">
        <v>39</v>
      </c>
      <c r="O520" s="92"/>
      <c r="P520" s="252">
        <f>O520*H520</f>
        <v>0</v>
      </c>
      <c r="Q520" s="252">
        <v>0.55000000000000004</v>
      </c>
      <c r="R520" s="252">
        <f>Q520*H520</f>
        <v>0.29150000000000004</v>
      </c>
      <c r="S520" s="252">
        <v>0</v>
      </c>
      <c r="T520" s="253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54" t="s">
        <v>438</v>
      </c>
      <c r="AT520" s="254" t="s">
        <v>173</v>
      </c>
      <c r="AU520" s="254" t="s">
        <v>83</v>
      </c>
      <c r="AY520" s="18" t="s">
        <v>160</v>
      </c>
      <c r="BE520" s="255">
        <f>IF(N520="základní",J520,0)</f>
        <v>0</v>
      </c>
      <c r="BF520" s="255">
        <f>IF(N520="snížená",J520,0)</f>
        <v>0</v>
      </c>
      <c r="BG520" s="255">
        <f>IF(N520="zákl. přenesená",J520,0)</f>
        <v>0</v>
      </c>
      <c r="BH520" s="255">
        <f>IF(N520="sníž. přenesená",J520,0)</f>
        <v>0</v>
      </c>
      <c r="BI520" s="255">
        <f>IF(N520="nulová",J520,0)</f>
        <v>0</v>
      </c>
      <c r="BJ520" s="18" t="s">
        <v>8</v>
      </c>
      <c r="BK520" s="255">
        <f>ROUND(I520*H520,0)</f>
        <v>0</v>
      </c>
      <c r="BL520" s="18" t="s">
        <v>260</v>
      </c>
      <c r="BM520" s="254" t="s">
        <v>1135</v>
      </c>
    </row>
    <row r="521" s="14" customFormat="1">
      <c r="A521" s="14"/>
      <c r="B521" s="267"/>
      <c r="C521" s="268"/>
      <c r="D521" s="258" t="s">
        <v>169</v>
      </c>
      <c r="E521" s="269" t="s">
        <v>1</v>
      </c>
      <c r="F521" s="270" t="s">
        <v>1136</v>
      </c>
      <c r="G521" s="268"/>
      <c r="H521" s="271">
        <v>0.53000000000000003</v>
      </c>
      <c r="I521" s="272"/>
      <c r="J521" s="268"/>
      <c r="K521" s="268"/>
      <c r="L521" s="273"/>
      <c r="M521" s="274"/>
      <c r="N521" s="275"/>
      <c r="O521" s="275"/>
      <c r="P521" s="275"/>
      <c r="Q521" s="275"/>
      <c r="R521" s="275"/>
      <c r="S521" s="275"/>
      <c r="T521" s="276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77" t="s">
        <v>169</v>
      </c>
      <c r="AU521" s="277" t="s">
        <v>83</v>
      </c>
      <c r="AV521" s="14" t="s">
        <v>83</v>
      </c>
      <c r="AW521" s="14" t="s">
        <v>31</v>
      </c>
      <c r="AX521" s="14" t="s">
        <v>8</v>
      </c>
      <c r="AY521" s="277" t="s">
        <v>160</v>
      </c>
    </row>
    <row r="522" s="2" customFormat="1" ht="24.15" customHeight="1">
      <c r="A522" s="39"/>
      <c r="B522" s="40"/>
      <c r="C522" s="243" t="s">
        <v>1137</v>
      </c>
      <c r="D522" s="243" t="s">
        <v>163</v>
      </c>
      <c r="E522" s="244" t="s">
        <v>1138</v>
      </c>
      <c r="F522" s="245" t="s">
        <v>1139</v>
      </c>
      <c r="G522" s="246" t="s">
        <v>237</v>
      </c>
      <c r="H522" s="247">
        <v>0.53000000000000003</v>
      </c>
      <c r="I522" s="248"/>
      <c r="J522" s="247">
        <f>ROUND(I522*H522,0)</f>
        <v>0</v>
      </c>
      <c r="K522" s="249"/>
      <c r="L522" s="45"/>
      <c r="M522" s="250" t="s">
        <v>1</v>
      </c>
      <c r="N522" s="251" t="s">
        <v>39</v>
      </c>
      <c r="O522" s="92"/>
      <c r="P522" s="252">
        <f>O522*H522</f>
        <v>0</v>
      </c>
      <c r="Q522" s="252">
        <v>0.012540000000000001</v>
      </c>
      <c r="R522" s="252">
        <f>Q522*H522</f>
        <v>0.0066462000000000005</v>
      </c>
      <c r="S522" s="252">
        <v>0</v>
      </c>
      <c r="T522" s="253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54" t="s">
        <v>260</v>
      </c>
      <c r="AT522" s="254" t="s">
        <v>163</v>
      </c>
      <c r="AU522" s="254" t="s">
        <v>83</v>
      </c>
      <c r="AY522" s="18" t="s">
        <v>160</v>
      </c>
      <c r="BE522" s="255">
        <f>IF(N522="základní",J522,0)</f>
        <v>0</v>
      </c>
      <c r="BF522" s="255">
        <f>IF(N522="snížená",J522,0)</f>
        <v>0</v>
      </c>
      <c r="BG522" s="255">
        <f>IF(N522="zákl. přenesená",J522,0)</f>
        <v>0</v>
      </c>
      <c r="BH522" s="255">
        <f>IF(N522="sníž. přenesená",J522,0)</f>
        <v>0</v>
      </c>
      <c r="BI522" s="255">
        <f>IF(N522="nulová",J522,0)</f>
        <v>0</v>
      </c>
      <c r="BJ522" s="18" t="s">
        <v>8</v>
      </c>
      <c r="BK522" s="255">
        <f>ROUND(I522*H522,0)</f>
        <v>0</v>
      </c>
      <c r="BL522" s="18" t="s">
        <v>260</v>
      </c>
      <c r="BM522" s="254" t="s">
        <v>1140</v>
      </c>
    </row>
    <row r="523" s="2" customFormat="1" ht="16.5" customHeight="1">
      <c r="A523" s="39"/>
      <c r="B523" s="40"/>
      <c r="C523" s="243" t="s">
        <v>1141</v>
      </c>
      <c r="D523" s="243" t="s">
        <v>163</v>
      </c>
      <c r="E523" s="244" t="s">
        <v>1142</v>
      </c>
      <c r="F523" s="245" t="s">
        <v>1143</v>
      </c>
      <c r="G523" s="246" t="s">
        <v>166</v>
      </c>
      <c r="H523" s="247">
        <v>16</v>
      </c>
      <c r="I523" s="248"/>
      <c r="J523" s="247">
        <f>ROUND(I523*H523,0)</f>
        <v>0</v>
      </c>
      <c r="K523" s="249"/>
      <c r="L523" s="45"/>
      <c r="M523" s="250" t="s">
        <v>1</v>
      </c>
      <c r="N523" s="251" t="s">
        <v>39</v>
      </c>
      <c r="O523" s="92"/>
      <c r="P523" s="252">
        <f>O523*H523</f>
        <v>0</v>
      </c>
      <c r="Q523" s="252">
        <v>0</v>
      </c>
      <c r="R523" s="252">
        <f>Q523*H523</f>
        <v>0</v>
      </c>
      <c r="S523" s="252">
        <v>0.031</v>
      </c>
      <c r="T523" s="253">
        <f>S523*H523</f>
        <v>0.496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54" t="s">
        <v>260</v>
      </c>
      <c r="AT523" s="254" t="s">
        <v>163</v>
      </c>
      <c r="AU523" s="254" t="s">
        <v>83</v>
      </c>
      <c r="AY523" s="18" t="s">
        <v>160</v>
      </c>
      <c r="BE523" s="255">
        <f>IF(N523="základní",J523,0)</f>
        <v>0</v>
      </c>
      <c r="BF523" s="255">
        <f>IF(N523="snížená",J523,0)</f>
        <v>0</v>
      </c>
      <c r="BG523" s="255">
        <f>IF(N523="zákl. přenesená",J523,0)</f>
        <v>0</v>
      </c>
      <c r="BH523" s="255">
        <f>IF(N523="sníž. přenesená",J523,0)</f>
        <v>0</v>
      </c>
      <c r="BI523" s="255">
        <f>IF(N523="nulová",J523,0)</f>
        <v>0</v>
      </c>
      <c r="BJ523" s="18" t="s">
        <v>8</v>
      </c>
      <c r="BK523" s="255">
        <f>ROUND(I523*H523,0)</f>
        <v>0</v>
      </c>
      <c r="BL523" s="18" t="s">
        <v>260</v>
      </c>
      <c r="BM523" s="254" t="s">
        <v>1144</v>
      </c>
    </row>
    <row r="524" s="14" customFormat="1">
      <c r="A524" s="14"/>
      <c r="B524" s="267"/>
      <c r="C524" s="268"/>
      <c r="D524" s="258" t="s">
        <v>169</v>
      </c>
      <c r="E524" s="269" t="s">
        <v>1</v>
      </c>
      <c r="F524" s="270" t="s">
        <v>405</v>
      </c>
      <c r="G524" s="268"/>
      <c r="H524" s="271">
        <v>16</v>
      </c>
      <c r="I524" s="272"/>
      <c r="J524" s="268"/>
      <c r="K524" s="268"/>
      <c r="L524" s="273"/>
      <c r="M524" s="274"/>
      <c r="N524" s="275"/>
      <c r="O524" s="275"/>
      <c r="P524" s="275"/>
      <c r="Q524" s="275"/>
      <c r="R524" s="275"/>
      <c r="S524" s="275"/>
      <c r="T524" s="276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77" t="s">
        <v>169</v>
      </c>
      <c r="AU524" s="277" t="s">
        <v>83</v>
      </c>
      <c r="AV524" s="14" t="s">
        <v>83</v>
      </c>
      <c r="AW524" s="14" t="s">
        <v>31</v>
      </c>
      <c r="AX524" s="14" t="s">
        <v>8</v>
      </c>
      <c r="AY524" s="277" t="s">
        <v>160</v>
      </c>
    </row>
    <row r="525" s="2" customFormat="1" ht="24.15" customHeight="1">
      <c r="A525" s="39"/>
      <c r="B525" s="40"/>
      <c r="C525" s="243" t="s">
        <v>1145</v>
      </c>
      <c r="D525" s="243" t="s">
        <v>163</v>
      </c>
      <c r="E525" s="244" t="s">
        <v>1146</v>
      </c>
      <c r="F525" s="245" t="s">
        <v>1147</v>
      </c>
      <c r="G525" s="246" t="s">
        <v>166</v>
      </c>
      <c r="H525" s="247">
        <v>45</v>
      </c>
      <c r="I525" s="248"/>
      <c r="J525" s="247">
        <f>ROUND(I525*H525,0)</f>
        <v>0</v>
      </c>
      <c r="K525" s="249"/>
      <c r="L525" s="45"/>
      <c r="M525" s="250" t="s">
        <v>1</v>
      </c>
      <c r="N525" s="251" t="s">
        <v>39</v>
      </c>
      <c r="O525" s="92"/>
      <c r="P525" s="252">
        <f>O525*H525</f>
        <v>0</v>
      </c>
      <c r="Q525" s="252">
        <v>0.0078399999999999997</v>
      </c>
      <c r="R525" s="252">
        <f>Q525*H525</f>
        <v>0.3528</v>
      </c>
      <c r="S525" s="252">
        <v>0</v>
      </c>
      <c r="T525" s="253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54" t="s">
        <v>260</v>
      </c>
      <c r="AT525" s="254" t="s">
        <v>163</v>
      </c>
      <c r="AU525" s="254" t="s">
        <v>83</v>
      </c>
      <c r="AY525" s="18" t="s">
        <v>160</v>
      </c>
      <c r="BE525" s="255">
        <f>IF(N525="základní",J525,0)</f>
        <v>0</v>
      </c>
      <c r="BF525" s="255">
        <f>IF(N525="snížená",J525,0)</f>
        <v>0</v>
      </c>
      <c r="BG525" s="255">
        <f>IF(N525="zákl. přenesená",J525,0)</f>
        <v>0</v>
      </c>
      <c r="BH525" s="255">
        <f>IF(N525="sníž. přenesená",J525,0)</f>
        <v>0</v>
      </c>
      <c r="BI525" s="255">
        <f>IF(N525="nulová",J525,0)</f>
        <v>0</v>
      </c>
      <c r="BJ525" s="18" t="s">
        <v>8</v>
      </c>
      <c r="BK525" s="255">
        <f>ROUND(I525*H525,0)</f>
        <v>0</v>
      </c>
      <c r="BL525" s="18" t="s">
        <v>260</v>
      </c>
      <c r="BM525" s="254" t="s">
        <v>1148</v>
      </c>
    </row>
    <row r="526" s="2" customFormat="1" ht="24.15" customHeight="1">
      <c r="A526" s="39"/>
      <c r="B526" s="40"/>
      <c r="C526" s="243" t="s">
        <v>1149</v>
      </c>
      <c r="D526" s="243" t="s">
        <v>163</v>
      </c>
      <c r="E526" s="244" t="s">
        <v>1150</v>
      </c>
      <c r="F526" s="245" t="s">
        <v>1151</v>
      </c>
      <c r="G526" s="246" t="s">
        <v>166</v>
      </c>
      <c r="H526" s="247">
        <v>13</v>
      </c>
      <c r="I526" s="248"/>
      <c r="J526" s="247">
        <f>ROUND(I526*H526,0)</f>
        <v>0</v>
      </c>
      <c r="K526" s="249"/>
      <c r="L526" s="45"/>
      <c r="M526" s="250" t="s">
        <v>1</v>
      </c>
      <c r="N526" s="251" t="s">
        <v>39</v>
      </c>
      <c r="O526" s="92"/>
      <c r="P526" s="252">
        <f>O526*H526</f>
        <v>0</v>
      </c>
      <c r="Q526" s="252">
        <v>0.01388</v>
      </c>
      <c r="R526" s="252">
        <f>Q526*H526</f>
        <v>0.18043999999999999</v>
      </c>
      <c r="S526" s="252">
        <v>0</v>
      </c>
      <c r="T526" s="253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54" t="s">
        <v>260</v>
      </c>
      <c r="AT526" s="254" t="s">
        <v>163</v>
      </c>
      <c r="AU526" s="254" t="s">
        <v>83</v>
      </c>
      <c r="AY526" s="18" t="s">
        <v>160</v>
      </c>
      <c r="BE526" s="255">
        <f>IF(N526="základní",J526,0)</f>
        <v>0</v>
      </c>
      <c r="BF526" s="255">
        <f>IF(N526="snížená",J526,0)</f>
        <v>0</v>
      </c>
      <c r="BG526" s="255">
        <f>IF(N526="zákl. přenesená",J526,0)</f>
        <v>0</v>
      </c>
      <c r="BH526" s="255">
        <f>IF(N526="sníž. přenesená",J526,0)</f>
        <v>0</v>
      </c>
      <c r="BI526" s="255">
        <f>IF(N526="nulová",J526,0)</f>
        <v>0</v>
      </c>
      <c r="BJ526" s="18" t="s">
        <v>8</v>
      </c>
      <c r="BK526" s="255">
        <f>ROUND(I526*H526,0)</f>
        <v>0</v>
      </c>
      <c r="BL526" s="18" t="s">
        <v>260</v>
      </c>
      <c r="BM526" s="254" t="s">
        <v>1152</v>
      </c>
    </row>
    <row r="527" s="2" customFormat="1" ht="24.15" customHeight="1">
      <c r="A527" s="39"/>
      <c r="B527" s="40"/>
      <c r="C527" s="243" t="s">
        <v>1153</v>
      </c>
      <c r="D527" s="243" t="s">
        <v>163</v>
      </c>
      <c r="E527" s="244" t="s">
        <v>1154</v>
      </c>
      <c r="F527" s="245" t="s">
        <v>1155</v>
      </c>
      <c r="G527" s="246" t="s">
        <v>166</v>
      </c>
      <c r="H527" s="247">
        <v>107.15000000000001</v>
      </c>
      <c r="I527" s="248"/>
      <c r="J527" s="247">
        <f>ROUND(I527*H527,0)</f>
        <v>0</v>
      </c>
      <c r="K527" s="249"/>
      <c r="L527" s="45"/>
      <c r="M527" s="250" t="s">
        <v>1</v>
      </c>
      <c r="N527" s="251" t="s">
        <v>39</v>
      </c>
      <c r="O527" s="92"/>
      <c r="P527" s="252">
        <f>O527*H527</f>
        <v>0</v>
      </c>
      <c r="Q527" s="252">
        <v>0</v>
      </c>
      <c r="R527" s="252">
        <f>Q527*H527</f>
        <v>0</v>
      </c>
      <c r="S527" s="252">
        <v>0.029999999999999999</v>
      </c>
      <c r="T527" s="253">
        <f>S527*H527</f>
        <v>3.2145000000000001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54" t="s">
        <v>260</v>
      </c>
      <c r="AT527" s="254" t="s">
        <v>163</v>
      </c>
      <c r="AU527" s="254" t="s">
        <v>83</v>
      </c>
      <c r="AY527" s="18" t="s">
        <v>160</v>
      </c>
      <c r="BE527" s="255">
        <f>IF(N527="základní",J527,0)</f>
        <v>0</v>
      </c>
      <c r="BF527" s="255">
        <f>IF(N527="snížená",J527,0)</f>
        <v>0</v>
      </c>
      <c r="BG527" s="255">
        <f>IF(N527="zákl. přenesená",J527,0)</f>
        <v>0</v>
      </c>
      <c r="BH527" s="255">
        <f>IF(N527="sníž. přenesená",J527,0)</f>
        <v>0</v>
      </c>
      <c r="BI527" s="255">
        <f>IF(N527="nulová",J527,0)</f>
        <v>0</v>
      </c>
      <c r="BJ527" s="18" t="s">
        <v>8</v>
      </c>
      <c r="BK527" s="255">
        <f>ROUND(I527*H527,0)</f>
        <v>0</v>
      </c>
      <c r="BL527" s="18" t="s">
        <v>260</v>
      </c>
      <c r="BM527" s="254" t="s">
        <v>1156</v>
      </c>
    </row>
    <row r="528" s="14" customFormat="1">
      <c r="A528" s="14"/>
      <c r="B528" s="267"/>
      <c r="C528" s="268"/>
      <c r="D528" s="258" t="s">
        <v>169</v>
      </c>
      <c r="E528" s="269" t="s">
        <v>1</v>
      </c>
      <c r="F528" s="270" t="s">
        <v>1157</v>
      </c>
      <c r="G528" s="268"/>
      <c r="H528" s="271">
        <v>107.15000000000001</v>
      </c>
      <c r="I528" s="272"/>
      <c r="J528" s="268"/>
      <c r="K528" s="268"/>
      <c r="L528" s="273"/>
      <c r="M528" s="274"/>
      <c r="N528" s="275"/>
      <c r="O528" s="275"/>
      <c r="P528" s="275"/>
      <c r="Q528" s="275"/>
      <c r="R528" s="275"/>
      <c r="S528" s="275"/>
      <c r="T528" s="276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77" t="s">
        <v>169</v>
      </c>
      <c r="AU528" s="277" t="s">
        <v>83</v>
      </c>
      <c r="AV528" s="14" t="s">
        <v>83</v>
      </c>
      <c r="AW528" s="14" t="s">
        <v>31</v>
      </c>
      <c r="AX528" s="14" t="s">
        <v>8</v>
      </c>
      <c r="AY528" s="277" t="s">
        <v>160</v>
      </c>
    </row>
    <row r="529" s="2" customFormat="1" ht="24.15" customHeight="1">
      <c r="A529" s="39"/>
      <c r="B529" s="40"/>
      <c r="C529" s="243" t="s">
        <v>1158</v>
      </c>
      <c r="D529" s="243" t="s">
        <v>163</v>
      </c>
      <c r="E529" s="244" t="s">
        <v>1159</v>
      </c>
      <c r="F529" s="245" t="s">
        <v>1160</v>
      </c>
      <c r="G529" s="246" t="s">
        <v>166</v>
      </c>
      <c r="H529" s="247">
        <v>58</v>
      </c>
      <c r="I529" s="248"/>
      <c r="J529" s="247">
        <f>ROUND(I529*H529,0)</f>
        <v>0</v>
      </c>
      <c r="K529" s="249"/>
      <c r="L529" s="45"/>
      <c r="M529" s="250" t="s">
        <v>1</v>
      </c>
      <c r="N529" s="251" t="s">
        <v>39</v>
      </c>
      <c r="O529" s="92"/>
      <c r="P529" s="252">
        <f>O529*H529</f>
        <v>0</v>
      </c>
      <c r="Q529" s="252">
        <v>0.00018000000000000001</v>
      </c>
      <c r="R529" s="252">
        <f>Q529*H529</f>
        <v>0.010440000000000001</v>
      </c>
      <c r="S529" s="252">
        <v>0</v>
      </c>
      <c r="T529" s="253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54" t="s">
        <v>260</v>
      </c>
      <c r="AT529" s="254" t="s">
        <v>163</v>
      </c>
      <c r="AU529" s="254" t="s">
        <v>83</v>
      </c>
      <c r="AY529" s="18" t="s">
        <v>160</v>
      </c>
      <c r="BE529" s="255">
        <f>IF(N529="základní",J529,0)</f>
        <v>0</v>
      </c>
      <c r="BF529" s="255">
        <f>IF(N529="snížená",J529,0)</f>
        <v>0</v>
      </c>
      <c r="BG529" s="255">
        <f>IF(N529="zákl. přenesená",J529,0)</f>
        <v>0</v>
      </c>
      <c r="BH529" s="255">
        <f>IF(N529="sníž. přenesená",J529,0)</f>
        <v>0</v>
      </c>
      <c r="BI529" s="255">
        <f>IF(N529="nulová",J529,0)</f>
        <v>0</v>
      </c>
      <c r="BJ529" s="18" t="s">
        <v>8</v>
      </c>
      <c r="BK529" s="255">
        <f>ROUND(I529*H529,0)</f>
        <v>0</v>
      </c>
      <c r="BL529" s="18" t="s">
        <v>260</v>
      </c>
      <c r="BM529" s="254" t="s">
        <v>1161</v>
      </c>
    </row>
    <row r="530" s="14" customFormat="1">
      <c r="A530" s="14"/>
      <c r="B530" s="267"/>
      <c r="C530" s="268"/>
      <c r="D530" s="258" t="s">
        <v>169</v>
      </c>
      <c r="E530" s="269" t="s">
        <v>1</v>
      </c>
      <c r="F530" s="270" t="s">
        <v>1162</v>
      </c>
      <c r="G530" s="268"/>
      <c r="H530" s="271">
        <v>58</v>
      </c>
      <c r="I530" s="272"/>
      <c r="J530" s="268"/>
      <c r="K530" s="268"/>
      <c r="L530" s="273"/>
      <c r="M530" s="274"/>
      <c r="N530" s="275"/>
      <c r="O530" s="275"/>
      <c r="P530" s="275"/>
      <c r="Q530" s="275"/>
      <c r="R530" s="275"/>
      <c r="S530" s="275"/>
      <c r="T530" s="276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77" t="s">
        <v>169</v>
      </c>
      <c r="AU530" s="277" t="s">
        <v>83</v>
      </c>
      <c r="AV530" s="14" t="s">
        <v>83</v>
      </c>
      <c r="AW530" s="14" t="s">
        <v>31</v>
      </c>
      <c r="AX530" s="14" t="s">
        <v>8</v>
      </c>
      <c r="AY530" s="277" t="s">
        <v>160</v>
      </c>
    </row>
    <row r="531" s="2" customFormat="1" ht="24.15" customHeight="1">
      <c r="A531" s="39"/>
      <c r="B531" s="40"/>
      <c r="C531" s="243" t="s">
        <v>1163</v>
      </c>
      <c r="D531" s="243" t="s">
        <v>163</v>
      </c>
      <c r="E531" s="244" t="s">
        <v>1164</v>
      </c>
      <c r="F531" s="245" t="s">
        <v>1165</v>
      </c>
      <c r="G531" s="246" t="s">
        <v>335</v>
      </c>
      <c r="H531" s="247">
        <v>0.83999999999999997</v>
      </c>
      <c r="I531" s="248"/>
      <c r="J531" s="247">
        <f>ROUND(I531*H531,0)</f>
        <v>0</v>
      </c>
      <c r="K531" s="249"/>
      <c r="L531" s="45"/>
      <c r="M531" s="250" t="s">
        <v>1</v>
      </c>
      <c r="N531" s="251" t="s">
        <v>39</v>
      </c>
      <c r="O531" s="92"/>
      <c r="P531" s="252">
        <f>O531*H531</f>
        <v>0</v>
      </c>
      <c r="Q531" s="252">
        <v>0</v>
      </c>
      <c r="R531" s="252">
        <f>Q531*H531</f>
        <v>0</v>
      </c>
      <c r="S531" s="252">
        <v>0</v>
      </c>
      <c r="T531" s="253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54" t="s">
        <v>260</v>
      </c>
      <c r="AT531" s="254" t="s">
        <v>163</v>
      </c>
      <c r="AU531" s="254" t="s">
        <v>83</v>
      </c>
      <c r="AY531" s="18" t="s">
        <v>160</v>
      </c>
      <c r="BE531" s="255">
        <f>IF(N531="základní",J531,0)</f>
        <v>0</v>
      </c>
      <c r="BF531" s="255">
        <f>IF(N531="snížená",J531,0)</f>
        <v>0</v>
      </c>
      <c r="BG531" s="255">
        <f>IF(N531="zákl. přenesená",J531,0)</f>
        <v>0</v>
      </c>
      <c r="BH531" s="255">
        <f>IF(N531="sníž. přenesená",J531,0)</f>
        <v>0</v>
      </c>
      <c r="BI531" s="255">
        <f>IF(N531="nulová",J531,0)</f>
        <v>0</v>
      </c>
      <c r="BJ531" s="18" t="s">
        <v>8</v>
      </c>
      <c r="BK531" s="255">
        <f>ROUND(I531*H531,0)</f>
        <v>0</v>
      </c>
      <c r="BL531" s="18" t="s">
        <v>260</v>
      </c>
      <c r="BM531" s="254" t="s">
        <v>1166</v>
      </c>
    </row>
    <row r="532" s="12" customFormat="1" ht="22.8" customHeight="1">
      <c r="A532" s="12"/>
      <c r="B532" s="227"/>
      <c r="C532" s="228"/>
      <c r="D532" s="229" t="s">
        <v>73</v>
      </c>
      <c r="E532" s="241" t="s">
        <v>416</v>
      </c>
      <c r="F532" s="241" t="s">
        <v>417</v>
      </c>
      <c r="G532" s="228"/>
      <c r="H532" s="228"/>
      <c r="I532" s="231"/>
      <c r="J532" s="242">
        <f>BK532</f>
        <v>0</v>
      </c>
      <c r="K532" s="228"/>
      <c r="L532" s="233"/>
      <c r="M532" s="234"/>
      <c r="N532" s="235"/>
      <c r="O532" s="235"/>
      <c r="P532" s="236">
        <f>SUM(P533:P554)</f>
        <v>0</v>
      </c>
      <c r="Q532" s="235"/>
      <c r="R532" s="236">
        <f>SUM(R533:R554)</f>
        <v>19.912298496000002</v>
      </c>
      <c r="S532" s="235"/>
      <c r="T532" s="237">
        <f>SUM(T533:T554)</f>
        <v>0</v>
      </c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R532" s="238" t="s">
        <v>83</v>
      </c>
      <c r="AT532" s="239" t="s">
        <v>73</v>
      </c>
      <c r="AU532" s="239" t="s">
        <v>8</v>
      </c>
      <c r="AY532" s="238" t="s">
        <v>160</v>
      </c>
      <c r="BK532" s="240">
        <f>SUM(BK533:BK554)</f>
        <v>0</v>
      </c>
    </row>
    <row r="533" s="2" customFormat="1" ht="24.15" customHeight="1">
      <c r="A533" s="39"/>
      <c r="B533" s="40"/>
      <c r="C533" s="243" t="s">
        <v>1167</v>
      </c>
      <c r="D533" s="243" t="s">
        <v>163</v>
      </c>
      <c r="E533" s="244" t="s">
        <v>1168</v>
      </c>
      <c r="F533" s="245" t="s">
        <v>1169</v>
      </c>
      <c r="G533" s="246" t="s">
        <v>166</v>
      </c>
      <c r="H533" s="247">
        <v>31.350000000000001</v>
      </c>
      <c r="I533" s="248"/>
      <c r="J533" s="247">
        <f>ROUND(I533*H533,0)</f>
        <v>0</v>
      </c>
      <c r="K533" s="249"/>
      <c r="L533" s="45"/>
      <c r="M533" s="250" t="s">
        <v>1</v>
      </c>
      <c r="N533" s="251" t="s">
        <v>39</v>
      </c>
      <c r="O533" s="92"/>
      <c r="P533" s="252">
        <f>O533*H533</f>
        <v>0</v>
      </c>
      <c r="Q533" s="252">
        <v>0.045030000000000001</v>
      </c>
      <c r="R533" s="252">
        <f>Q533*H533</f>
        <v>1.4116905000000002</v>
      </c>
      <c r="S533" s="252">
        <v>0</v>
      </c>
      <c r="T533" s="253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54" t="s">
        <v>260</v>
      </c>
      <c r="AT533" s="254" t="s">
        <v>163</v>
      </c>
      <c r="AU533" s="254" t="s">
        <v>83</v>
      </c>
      <c r="AY533" s="18" t="s">
        <v>160</v>
      </c>
      <c r="BE533" s="255">
        <f>IF(N533="základní",J533,0)</f>
        <v>0</v>
      </c>
      <c r="BF533" s="255">
        <f>IF(N533="snížená",J533,0)</f>
        <v>0</v>
      </c>
      <c r="BG533" s="255">
        <f>IF(N533="zákl. přenesená",J533,0)</f>
        <v>0</v>
      </c>
      <c r="BH533" s="255">
        <f>IF(N533="sníž. přenesená",J533,0)</f>
        <v>0</v>
      </c>
      <c r="BI533" s="255">
        <f>IF(N533="nulová",J533,0)</f>
        <v>0</v>
      </c>
      <c r="BJ533" s="18" t="s">
        <v>8</v>
      </c>
      <c r="BK533" s="255">
        <f>ROUND(I533*H533,0)</f>
        <v>0</v>
      </c>
      <c r="BL533" s="18" t="s">
        <v>260</v>
      </c>
      <c r="BM533" s="254" t="s">
        <v>1170</v>
      </c>
    </row>
    <row r="534" s="14" customFormat="1">
      <c r="A534" s="14"/>
      <c r="B534" s="267"/>
      <c r="C534" s="268"/>
      <c r="D534" s="258" t="s">
        <v>169</v>
      </c>
      <c r="E534" s="269" t="s">
        <v>1</v>
      </c>
      <c r="F534" s="270" t="s">
        <v>1171</v>
      </c>
      <c r="G534" s="268"/>
      <c r="H534" s="271">
        <v>31.350000000000001</v>
      </c>
      <c r="I534" s="272"/>
      <c r="J534" s="268"/>
      <c r="K534" s="268"/>
      <c r="L534" s="273"/>
      <c r="M534" s="274"/>
      <c r="N534" s="275"/>
      <c r="O534" s="275"/>
      <c r="P534" s="275"/>
      <c r="Q534" s="275"/>
      <c r="R534" s="275"/>
      <c r="S534" s="275"/>
      <c r="T534" s="276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77" t="s">
        <v>169</v>
      </c>
      <c r="AU534" s="277" t="s">
        <v>83</v>
      </c>
      <c r="AV534" s="14" t="s">
        <v>83</v>
      </c>
      <c r="AW534" s="14" t="s">
        <v>31</v>
      </c>
      <c r="AX534" s="14" t="s">
        <v>8</v>
      </c>
      <c r="AY534" s="277" t="s">
        <v>160</v>
      </c>
    </row>
    <row r="535" s="2" customFormat="1" ht="24.15" customHeight="1">
      <c r="A535" s="39"/>
      <c r="B535" s="40"/>
      <c r="C535" s="243" t="s">
        <v>1172</v>
      </c>
      <c r="D535" s="243" t="s">
        <v>163</v>
      </c>
      <c r="E535" s="244" t="s">
        <v>1173</v>
      </c>
      <c r="F535" s="245" t="s">
        <v>1174</v>
      </c>
      <c r="G535" s="246" t="s">
        <v>166</v>
      </c>
      <c r="H535" s="247">
        <v>87.280000000000001</v>
      </c>
      <c r="I535" s="248"/>
      <c r="J535" s="247">
        <f>ROUND(I535*H535,0)</f>
        <v>0</v>
      </c>
      <c r="K535" s="249"/>
      <c r="L535" s="45"/>
      <c r="M535" s="250" t="s">
        <v>1</v>
      </c>
      <c r="N535" s="251" t="s">
        <v>39</v>
      </c>
      <c r="O535" s="92"/>
      <c r="P535" s="252">
        <f>O535*H535</f>
        <v>0</v>
      </c>
      <c r="Q535" s="252">
        <v>0.053409999999999999</v>
      </c>
      <c r="R535" s="252">
        <f>Q535*H535</f>
        <v>4.6616248000000002</v>
      </c>
      <c r="S535" s="252">
        <v>0</v>
      </c>
      <c r="T535" s="253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54" t="s">
        <v>260</v>
      </c>
      <c r="AT535" s="254" t="s">
        <v>163</v>
      </c>
      <c r="AU535" s="254" t="s">
        <v>83</v>
      </c>
      <c r="AY535" s="18" t="s">
        <v>160</v>
      </c>
      <c r="BE535" s="255">
        <f>IF(N535="základní",J535,0)</f>
        <v>0</v>
      </c>
      <c r="BF535" s="255">
        <f>IF(N535="snížená",J535,0)</f>
        <v>0</v>
      </c>
      <c r="BG535" s="255">
        <f>IF(N535="zákl. přenesená",J535,0)</f>
        <v>0</v>
      </c>
      <c r="BH535" s="255">
        <f>IF(N535="sníž. přenesená",J535,0)</f>
        <v>0</v>
      </c>
      <c r="BI535" s="255">
        <f>IF(N535="nulová",J535,0)</f>
        <v>0</v>
      </c>
      <c r="BJ535" s="18" t="s">
        <v>8</v>
      </c>
      <c r="BK535" s="255">
        <f>ROUND(I535*H535,0)</f>
        <v>0</v>
      </c>
      <c r="BL535" s="18" t="s">
        <v>260</v>
      </c>
      <c r="BM535" s="254" t="s">
        <v>1175</v>
      </c>
    </row>
    <row r="536" s="14" customFormat="1">
      <c r="A536" s="14"/>
      <c r="B536" s="267"/>
      <c r="C536" s="268"/>
      <c r="D536" s="258" t="s">
        <v>169</v>
      </c>
      <c r="E536" s="269" t="s">
        <v>1</v>
      </c>
      <c r="F536" s="270" t="s">
        <v>1176</v>
      </c>
      <c r="G536" s="268"/>
      <c r="H536" s="271">
        <v>87.280000000000001</v>
      </c>
      <c r="I536" s="272"/>
      <c r="J536" s="268"/>
      <c r="K536" s="268"/>
      <c r="L536" s="273"/>
      <c r="M536" s="274"/>
      <c r="N536" s="275"/>
      <c r="O536" s="275"/>
      <c r="P536" s="275"/>
      <c r="Q536" s="275"/>
      <c r="R536" s="275"/>
      <c r="S536" s="275"/>
      <c r="T536" s="276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77" t="s">
        <v>169</v>
      </c>
      <c r="AU536" s="277" t="s">
        <v>83</v>
      </c>
      <c r="AV536" s="14" t="s">
        <v>83</v>
      </c>
      <c r="AW536" s="14" t="s">
        <v>31</v>
      </c>
      <c r="AX536" s="14" t="s">
        <v>8</v>
      </c>
      <c r="AY536" s="277" t="s">
        <v>160</v>
      </c>
    </row>
    <row r="537" s="2" customFormat="1" ht="24.15" customHeight="1">
      <c r="A537" s="39"/>
      <c r="B537" s="40"/>
      <c r="C537" s="243" t="s">
        <v>1177</v>
      </c>
      <c r="D537" s="243" t="s">
        <v>163</v>
      </c>
      <c r="E537" s="244" t="s">
        <v>1178</v>
      </c>
      <c r="F537" s="245" t="s">
        <v>1179</v>
      </c>
      <c r="G537" s="246" t="s">
        <v>166</v>
      </c>
      <c r="H537" s="247">
        <v>47.200000000000003</v>
      </c>
      <c r="I537" s="248"/>
      <c r="J537" s="247">
        <f>ROUND(I537*H537,0)</f>
        <v>0</v>
      </c>
      <c r="K537" s="249"/>
      <c r="L537" s="45"/>
      <c r="M537" s="250" t="s">
        <v>1</v>
      </c>
      <c r="N537" s="251" t="s">
        <v>39</v>
      </c>
      <c r="O537" s="92"/>
      <c r="P537" s="252">
        <f>O537*H537</f>
        <v>0</v>
      </c>
      <c r="Q537" s="252">
        <v>0.046960000000000002</v>
      </c>
      <c r="R537" s="252">
        <f>Q537*H537</f>
        <v>2.2165120000000003</v>
      </c>
      <c r="S537" s="252">
        <v>0</v>
      </c>
      <c r="T537" s="253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54" t="s">
        <v>260</v>
      </c>
      <c r="AT537" s="254" t="s">
        <v>163</v>
      </c>
      <c r="AU537" s="254" t="s">
        <v>83</v>
      </c>
      <c r="AY537" s="18" t="s">
        <v>160</v>
      </c>
      <c r="BE537" s="255">
        <f>IF(N537="základní",J537,0)</f>
        <v>0</v>
      </c>
      <c r="BF537" s="255">
        <f>IF(N537="snížená",J537,0)</f>
        <v>0</v>
      </c>
      <c r="BG537" s="255">
        <f>IF(N537="zákl. přenesená",J537,0)</f>
        <v>0</v>
      </c>
      <c r="BH537" s="255">
        <f>IF(N537="sníž. přenesená",J537,0)</f>
        <v>0</v>
      </c>
      <c r="BI537" s="255">
        <f>IF(N537="nulová",J537,0)</f>
        <v>0</v>
      </c>
      <c r="BJ537" s="18" t="s">
        <v>8</v>
      </c>
      <c r="BK537" s="255">
        <f>ROUND(I537*H537,0)</f>
        <v>0</v>
      </c>
      <c r="BL537" s="18" t="s">
        <v>260</v>
      </c>
      <c r="BM537" s="254" t="s">
        <v>1180</v>
      </c>
    </row>
    <row r="538" s="14" customFormat="1">
      <c r="A538" s="14"/>
      <c r="B538" s="267"/>
      <c r="C538" s="268"/>
      <c r="D538" s="258" t="s">
        <v>169</v>
      </c>
      <c r="E538" s="269" t="s">
        <v>1</v>
      </c>
      <c r="F538" s="270" t="s">
        <v>1181</v>
      </c>
      <c r="G538" s="268"/>
      <c r="H538" s="271">
        <v>47.200000000000003</v>
      </c>
      <c r="I538" s="272"/>
      <c r="J538" s="268"/>
      <c r="K538" s="268"/>
      <c r="L538" s="273"/>
      <c r="M538" s="274"/>
      <c r="N538" s="275"/>
      <c r="O538" s="275"/>
      <c r="P538" s="275"/>
      <c r="Q538" s="275"/>
      <c r="R538" s="275"/>
      <c r="S538" s="275"/>
      <c r="T538" s="276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77" t="s">
        <v>169</v>
      </c>
      <c r="AU538" s="277" t="s">
        <v>83</v>
      </c>
      <c r="AV538" s="14" t="s">
        <v>83</v>
      </c>
      <c r="AW538" s="14" t="s">
        <v>31</v>
      </c>
      <c r="AX538" s="14" t="s">
        <v>8</v>
      </c>
      <c r="AY538" s="277" t="s">
        <v>160</v>
      </c>
    </row>
    <row r="539" s="2" customFormat="1" ht="33" customHeight="1">
      <c r="A539" s="39"/>
      <c r="B539" s="40"/>
      <c r="C539" s="243" t="s">
        <v>1182</v>
      </c>
      <c r="D539" s="243" t="s">
        <v>163</v>
      </c>
      <c r="E539" s="244" t="s">
        <v>1183</v>
      </c>
      <c r="F539" s="245" t="s">
        <v>1184</v>
      </c>
      <c r="G539" s="246" t="s">
        <v>166</v>
      </c>
      <c r="H539" s="247">
        <v>177.22999999999999</v>
      </c>
      <c r="I539" s="248"/>
      <c r="J539" s="247">
        <f>ROUND(I539*H539,0)</f>
        <v>0</v>
      </c>
      <c r="K539" s="249"/>
      <c r="L539" s="45"/>
      <c r="M539" s="250" t="s">
        <v>1</v>
      </c>
      <c r="N539" s="251" t="s">
        <v>39</v>
      </c>
      <c r="O539" s="92"/>
      <c r="P539" s="252">
        <f>O539*H539</f>
        <v>0</v>
      </c>
      <c r="Q539" s="252">
        <v>0.030054500000000001</v>
      </c>
      <c r="R539" s="252">
        <f>Q539*H539</f>
        <v>5.3265590349999998</v>
      </c>
      <c r="S539" s="252">
        <v>0</v>
      </c>
      <c r="T539" s="253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54" t="s">
        <v>260</v>
      </c>
      <c r="AT539" s="254" t="s">
        <v>163</v>
      </c>
      <c r="AU539" s="254" t="s">
        <v>83</v>
      </c>
      <c r="AY539" s="18" t="s">
        <v>160</v>
      </c>
      <c r="BE539" s="255">
        <f>IF(N539="základní",J539,0)</f>
        <v>0</v>
      </c>
      <c r="BF539" s="255">
        <f>IF(N539="snížená",J539,0)</f>
        <v>0</v>
      </c>
      <c r="BG539" s="255">
        <f>IF(N539="zákl. přenesená",J539,0)</f>
        <v>0</v>
      </c>
      <c r="BH539" s="255">
        <f>IF(N539="sníž. přenesená",J539,0)</f>
        <v>0</v>
      </c>
      <c r="BI539" s="255">
        <f>IF(N539="nulová",J539,0)</f>
        <v>0</v>
      </c>
      <c r="BJ539" s="18" t="s">
        <v>8</v>
      </c>
      <c r="BK539" s="255">
        <f>ROUND(I539*H539,0)</f>
        <v>0</v>
      </c>
      <c r="BL539" s="18" t="s">
        <v>260</v>
      </c>
      <c r="BM539" s="254" t="s">
        <v>1185</v>
      </c>
    </row>
    <row r="540" s="14" customFormat="1">
      <c r="A540" s="14"/>
      <c r="B540" s="267"/>
      <c r="C540" s="268"/>
      <c r="D540" s="258" t="s">
        <v>169</v>
      </c>
      <c r="E540" s="269" t="s">
        <v>1</v>
      </c>
      <c r="F540" s="270" t="s">
        <v>1186</v>
      </c>
      <c r="G540" s="268"/>
      <c r="H540" s="271">
        <v>161.69999999999999</v>
      </c>
      <c r="I540" s="272"/>
      <c r="J540" s="268"/>
      <c r="K540" s="268"/>
      <c r="L540" s="273"/>
      <c r="M540" s="274"/>
      <c r="N540" s="275"/>
      <c r="O540" s="275"/>
      <c r="P540" s="275"/>
      <c r="Q540" s="275"/>
      <c r="R540" s="275"/>
      <c r="S540" s="275"/>
      <c r="T540" s="276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77" t="s">
        <v>169</v>
      </c>
      <c r="AU540" s="277" t="s">
        <v>83</v>
      </c>
      <c r="AV540" s="14" t="s">
        <v>83</v>
      </c>
      <c r="AW540" s="14" t="s">
        <v>31</v>
      </c>
      <c r="AX540" s="14" t="s">
        <v>74</v>
      </c>
      <c r="AY540" s="277" t="s">
        <v>160</v>
      </c>
    </row>
    <row r="541" s="14" customFormat="1">
      <c r="A541" s="14"/>
      <c r="B541" s="267"/>
      <c r="C541" s="268"/>
      <c r="D541" s="258" t="s">
        <v>169</v>
      </c>
      <c r="E541" s="269" t="s">
        <v>1</v>
      </c>
      <c r="F541" s="270" t="s">
        <v>1187</v>
      </c>
      <c r="G541" s="268"/>
      <c r="H541" s="271">
        <v>10.73</v>
      </c>
      <c r="I541" s="272"/>
      <c r="J541" s="268"/>
      <c r="K541" s="268"/>
      <c r="L541" s="273"/>
      <c r="M541" s="274"/>
      <c r="N541" s="275"/>
      <c r="O541" s="275"/>
      <c r="P541" s="275"/>
      <c r="Q541" s="275"/>
      <c r="R541" s="275"/>
      <c r="S541" s="275"/>
      <c r="T541" s="276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77" t="s">
        <v>169</v>
      </c>
      <c r="AU541" s="277" t="s">
        <v>83</v>
      </c>
      <c r="AV541" s="14" t="s">
        <v>83</v>
      </c>
      <c r="AW541" s="14" t="s">
        <v>31</v>
      </c>
      <c r="AX541" s="14" t="s">
        <v>74</v>
      </c>
      <c r="AY541" s="277" t="s">
        <v>160</v>
      </c>
    </row>
    <row r="542" s="14" customFormat="1">
      <c r="A542" s="14"/>
      <c r="B542" s="267"/>
      <c r="C542" s="268"/>
      <c r="D542" s="258" t="s">
        <v>169</v>
      </c>
      <c r="E542" s="269" t="s">
        <v>1</v>
      </c>
      <c r="F542" s="270" t="s">
        <v>1188</v>
      </c>
      <c r="G542" s="268"/>
      <c r="H542" s="271">
        <v>4.7999999999999998</v>
      </c>
      <c r="I542" s="272"/>
      <c r="J542" s="268"/>
      <c r="K542" s="268"/>
      <c r="L542" s="273"/>
      <c r="M542" s="274"/>
      <c r="N542" s="275"/>
      <c r="O542" s="275"/>
      <c r="P542" s="275"/>
      <c r="Q542" s="275"/>
      <c r="R542" s="275"/>
      <c r="S542" s="275"/>
      <c r="T542" s="276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77" t="s">
        <v>169</v>
      </c>
      <c r="AU542" s="277" t="s">
        <v>83</v>
      </c>
      <c r="AV542" s="14" t="s">
        <v>83</v>
      </c>
      <c r="AW542" s="14" t="s">
        <v>31</v>
      </c>
      <c r="AX542" s="14" t="s">
        <v>74</v>
      </c>
      <c r="AY542" s="277" t="s">
        <v>160</v>
      </c>
    </row>
    <row r="543" s="16" customFormat="1">
      <c r="A543" s="16"/>
      <c r="B543" s="299"/>
      <c r="C543" s="300"/>
      <c r="D543" s="258" t="s">
        <v>169</v>
      </c>
      <c r="E543" s="301" t="s">
        <v>1</v>
      </c>
      <c r="F543" s="302" t="s">
        <v>189</v>
      </c>
      <c r="G543" s="300"/>
      <c r="H543" s="303">
        <v>177.22999999999999</v>
      </c>
      <c r="I543" s="304"/>
      <c r="J543" s="300"/>
      <c r="K543" s="300"/>
      <c r="L543" s="305"/>
      <c r="M543" s="306"/>
      <c r="N543" s="307"/>
      <c r="O543" s="307"/>
      <c r="P543" s="307"/>
      <c r="Q543" s="307"/>
      <c r="R543" s="307"/>
      <c r="S543" s="307"/>
      <c r="T543" s="308"/>
      <c r="U543" s="16"/>
      <c r="V543" s="16"/>
      <c r="W543" s="16"/>
      <c r="X543" s="16"/>
      <c r="Y543" s="16"/>
      <c r="Z543" s="16"/>
      <c r="AA543" s="16"/>
      <c r="AB543" s="16"/>
      <c r="AC543" s="16"/>
      <c r="AD543" s="16"/>
      <c r="AE543" s="16"/>
      <c r="AT543" s="309" t="s">
        <v>169</v>
      </c>
      <c r="AU543" s="309" t="s">
        <v>83</v>
      </c>
      <c r="AV543" s="16" t="s">
        <v>167</v>
      </c>
      <c r="AW543" s="16" t="s">
        <v>31</v>
      </c>
      <c r="AX543" s="16" t="s">
        <v>8</v>
      </c>
      <c r="AY543" s="309" t="s">
        <v>160</v>
      </c>
    </row>
    <row r="544" s="2" customFormat="1" ht="33" customHeight="1">
      <c r="A544" s="39"/>
      <c r="B544" s="40"/>
      <c r="C544" s="243" t="s">
        <v>1189</v>
      </c>
      <c r="D544" s="243" t="s">
        <v>163</v>
      </c>
      <c r="E544" s="244" t="s">
        <v>1190</v>
      </c>
      <c r="F544" s="245" t="s">
        <v>1191</v>
      </c>
      <c r="G544" s="246" t="s">
        <v>166</v>
      </c>
      <c r="H544" s="247">
        <v>633.64999999999998</v>
      </c>
      <c r="I544" s="248"/>
      <c r="J544" s="247">
        <f>ROUND(I544*H544,0)</f>
        <v>0</v>
      </c>
      <c r="K544" s="249"/>
      <c r="L544" s="45"/>
      <c r="M544" s="250" t="s">
        <v>1</v>
      </c>
      <c r="N544" s="251" t="s">
        <v>39</v>
      </c>
      <c r="O544" s="92"/>
      <c r="P544" s="252">
        <f>O544*H544</f>
        <v>0</v>
      </c>
      <c r="Q544" s="252">
        <v>0.00125314</v>
      </c>
      <c r="R544" s="252">
        <f>Q544*H544</f>
        <v>0.79405216099999998</v>
      </c>
      <c r="S544" s="252">
        <v>0</v>
      </c>
      <c r="T544" s="253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54" t="s">
        <v>260</v>
      </c>
      <c r="AT544" s="254" t="s">
        <v>163</v>
      </c>
      <c r="AU544" s="254" t="s">
        <v>83</v>
      </c>
      <c r="AY544" s="18" t="s">
        <v>160</v>
      </c>
      <c r="BE544" s="255">
        <f>IF(N544="základní",J544,0)</f>
        <v>0</v>
      </c>
      <c r="BF544" s="255">
        <f>IF(N544="snížená",J544,0)</f>
        <v>0</v>
      </c>
      <c r="BG544" s="255">
        <f>IF(N544="zákl. přenesená",J544,0)</f>
        <v>0</v>
      </c>
      <c r="BH544" s="255">
        <f>IF(N544="sníž. přenesená",J544,0)</f>
        <v>0</v>
      </c>
      <c r="BI544" s="255">
        <f>IF(N544="nulová",J544,0)</f>
        <v>0</v>
      </c>
      <c r="BJ544" s="18" t="s">
        <v>8</v>
      </c>
      <c r="BK544" s="255">
        <f>ROUND(I544*H544,0)</f>
        <v>0</v>
      </c>
      <c r="BL544" s="18" t="s">
        <v>260</v>
      </c>
      <c r="BM544" s="254" t="s">
        <v>1192</v>
      </c>
    </row>
    <row r="545" s="14" customFormat="1">
      <c r="A545" s="14"/>
      <c r="B545" s="267"/>
      <c r="C545" s="268"/>
      <c r="D545" s="258" t="s">
        <v>169</v>
      </c>
      <c r="E545" s="269" t="s">
        <v>1</v>
      </c>
      <c r="F545" s="270" t="s">
        <v>1193</v>
      </c>
      <c r="G545" s="268"/>
      <c r="H545" s="271">
        <v>633.64999999999998</v>
      </c>
      <c r="I545" s="272"/>
      <c r="J545" s="268"/>
      <c r="K545" s="268"/>
      <c r="L545" s="273"/>
      <c r="M545" s="274"/>
      <c r="N545" s="275"/>
      <c r="O545" s="275"/>
      <c r="P545" s="275"/>
      <c r="Q545" s="275"/>
      <c r="R545" s="275"/>
      <c r="S545" s="275"/>
      <c r="T545" s="276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77" t="s">
        <v>169</v>
      </c>
      <c r="AU545" s="277" t="s">
        <v>83</v>
      </c>
      <c r="AV545" s="14" t="s">
        <v>83</v>
      </c>
      <c r="AW545" s="14" t="s">
        <v>31</v>
      </c>
      <c r="AX545" s="14" t="s">
        <v>8</v>
      </c>
      <c r="AY545" s="277" t="s">
        <v>160</v>
      </c>
    </row>
    <row r="546" s="2" customFormat="1" ht="24.15" customHeight="1">
      <c r="A546" s="39"/>
      <c r="B546" s="40"/>
      <c r="C546" s="278" t="s">
        <v>1194</v>
      </c>
      <c r="D546" s="278" t="s">
        <v>173</v>
      </c>
      <c r="E546" s="279" t="s">
        <v>1195</v>
      </c>
      <c r="F546" s="280" t="s">
        <v>1196</v>
      </c>
      <c r="G546" s="281" t="s">
        <v>166</v>
      </c>
      <c r="H546" s="282">
        <v>697.01999999999998</v>
      </c>
      <c r="I546" s="283"/>
      <c r="J546" s="282">
        <f>ROUND(I546*H546,0)</f>
        <v>0</v>
      </c>
      <c r="K546" s="284"/>
      <c r="L546" s="285"/>
      <c r="M546" s="286" t="s">
        <v>1</v>
      </c>
      <c r="N546" s="287" t="s">
        <v>39</v>
      </c>
      <c r="O546" s="92"/>
      <c r="P546" s="252">
        <f>O546*H546</f>
        <v>0</v>
      </c>
      <c r="Q546" s="252">
        <v>0.0070000000000000001</v>
      </c>
      <c r="R546" s="252">
        <f>Q546*H546</f>
        <v>4.8791399999999996</v>
      </c>
      <c r="S546" s="252">
        <v>0</v>
      </c>
      <c r="T546" s="253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54" t="s">
        <v>438</v>
      </c>
      <c r="AT546" s="254" t="s">
        <v>173</v>
      </c>
      <c r="AU546" s="254" t="s">
        <v>83</v>
      </c>
      <c r="AY546" s="18" t="s">
        <v>160</v>
      </c>
      <c r="BE546" s="255">
        <f>IF(N546="základní",J546,0)</f>
        <v>0</v>
      </c>
      <c r="BF546" s="255">
        <f>IF(N546="snížená",J546,0)</f>
        <v>0</v>
      </c>
      <c r="BG546" s="255">
        <f>IF(N546="zákl. přenesená",J546,0)</f>
        <v>0</v>
      </c>
      <c r="BH546" s="255">
        <f>IF(N546="sníž. přenesená",J546,0)</f>
        <v>0</v>
      </c>
      <c r="BI546" s="255">
        <f>IF(N546="nulová",J546,0)</f>
        <v>0</v>
      </c>
      <c r="BJ546" s="18" t="s">
        <v>8</v>
      </c>
      <c r="BK546" s="255">
        <f>ROUND(I546*H546,0)</f>
        <v>0</v>
      </c>
      <c r="BL546" s="18" t="s">
        <v>260</v>
      </c>
      <c r="BM546" s="254" t="s">
        <v>1197</v>
      </c>
    </row>
    <row r="547" s="14" customFormat="1">
      <c r="A547" s="14"/>
      <c r="B547" s="267"/>
      <c r="C547" s="268"/>
      <c r="D547" s="258" t="s">
        <v>169</v>
      </c>
      <c r="E547" s="269" t="s">
        <v>1</v>
      </c>
      <c r="F547" s="270" t="s">
        <v>1198</v>
      </c>
      <c r="G547" s="268"/>
      <c r="H547" s="271">
        <v>697.01999999999998</v>
      </c>
      <c r="I547" s="272"/>
      <c r="J547" s="268"/>
      <c r="K547" s="268"/>
      <c r="L547" s="273"/>
      <c r="M547" s="274"/>
      <c r="N547" s="275"/>
      <c r="O547" s="275"/>
      <c r="P547" s="275"/>
      <c r="Q547" s="275"/>
      <c r="R547" s="275"/>
      <c r="S547" s="275"/>
      <c r="T547" s="276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77" t="s">
        <v>169</v>
      </c>
      <c r="AU547" s="277" t="s">
        <v>83</v>
      </c>
      <c r="AV547" s="14" t="s">
        <v>83</v>
      </c>
      <c r="AW547" s="14" t="s">
        <v>31</v>
      </c>
      <c r="AX547" s="14" t="s">
        <v>8</v>
      </c>
      <c r="AY547" s="277" t="s">
        <v>160</v>
      </c>
    </row>
    <row r="548" s="2" customFormat="1" ht="21.75" customHeight="1">
      <c r="A548" s="39"/>
      <c r="B548" s="40"/>
      <c r="C548" s="243" t="s">
        <v>1199</v>
      </c>
      <c r="D548" s="243" t="s">
        <v>163</v>
      </c>
      <c r="E548" s="244" t="s">
        <v>431</v>
      </c>
      <c r="F548" s="245" t="s">
        <v>432</v>
      </c>
      <c r="G548" s="246" t="s">
        <v>390</v>
      </c>
      <c r="H548" s="247">
        <v>20</v>
      </c>
      <c r="I548" s="248"/>
      <c r="J548" s="247">
        <f>ROUND(I548*H548,0)</f>
        <v>0</v>
      </c>
      <c r="K548" s="249"/>
      <c r="L548" s="45"/>
      <c r="M548" s="250" t="s">
        <v>1</v>
      </c>
      <c r="N548" s="251" t="s">
        <v>39</v>
      </c>
      <c r="O548" s="92"/>
      <c r="P548" s="252">
        <f>O548*H548</f>
        <v>0</v>
      </c>
      <c r="Q548" s="252">
        <v>0.00022000000000000001</v>
      </c>
      <c r="R548" s="252">
        <f>Q548*H548</f>
        <v>0.0044000000000000003</v>
      </c>
      <c r="S548" s="252">
        <v>0</v>
      </c>
      <c r="T548" s="253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54" t="s">
        <v>260</v>
      </c>
      <c r="AT548" s="254" t="s">
        <v>163</v>
      </c>
      <c r="AU548" s="254" t="s">
        <v>83</v>
      </c>
      <c r="AY548" s="18" t="s">
        <v>160</v>
      </c>
      <c r="BE548" s="255">
        <f>IF(N548="základní",J548,0)</f>
        <v>0</v>
      </c>
      <c r="BF548" s="255">
        <f>IF(N548="snížená",J548,0)</f>
        <v>0</v>
      </c>
      <c r="BG548" s="255">
        <f>IF(N548="zákl. přenesená",J548,0)</f>
        <v>0</v>
      </c>
      <c r="BH548" s="255">
        <f>IF(N548="sníž. přenesená",J548,0)</f>
        <v>0</v>
      </c>
      <c r="BI548" s="255">
        <f>IF(N548="nulová",J548,0)</f>
        <v>0</v>
      </c>
      <c r="BJ548" s="18" t="s">
        <v>8</v>
      </c>
      <c r="BK548" s="255">
        <f>ROUND(I548*H548,0)</f>
        <v>0</v>
      </c>
      <c r="BL548" s="18" t="s">
        <v>260</v>
      </c>
      <c r="BM548" s="254" t="s">
        <v>1200</v>
      </c>
    </row>
    <row r="549" s="2" customFormat="1" ht="33" customHeight="1">
      <c r="A549" s="39"/>
      <c r="B549" s="40"/>
      <c r="C549" s="278" t="s">
        <v>1201</v>
      </c>
      <c r="D549" s="278" t="s">
        <v>173</v>
      </c>
      <c r="E549" s="279" t="s">
        <v>1202</v>
      </c>
      <c r="F549" s="280" t="s">
        <v>1203</v>
      </c>
      <c r="G549" s="281" t="s">
        <v>390</v>
      </c>
      <c r="H549" s="282">
        <v>20</v>
      </c>
      <c r="I549" s="283"/>
      <c r="J549" s="282">
        <f>ROUND(I549*H549,0)</f>
        <v>0</v>
      </c>
      <c r="K549" s="284"/>
      <c r="L549" s="285"/>
      <c r="M549" s="286" t="s">
        <v>1</v>
      </c>
      <c r="N549" s="287" t="s">
        <v>39</v>
      </c>
      <c r="O549" s="92"/>
      <c r="P549" s="252">
        <f>O549*H549</f>
        <v>0</v>
      </c>
      <c r="Q549" s="252">
        <v>0.018339999999999999</v>
      </c>
      <c r="R549" s="252">
        <f>Q549*H549</f>
        <v>0.36679999999999996</v>
      </c>
      <c r="S549" s="252">
        <v>0</v>
      </c>
      <c r="T549" s="253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54" t="s">
        <v>438</v>
      </c>
      <c r="AT549" s="254" t="s">
        <v>173</v>
      </c>
      <c r="AU549" s="254" t="s">
        <v>83</v>
      </c>
      <c r="AY549" s="18" t="s">
        <v>160</v>
      </c>
      <c r="BE549" s="255">
        <f>IF(N549="základní",J549,0)</f>
        <v>0</v>
      </c>
      <c r="BF549" s="255">
        <f>IF(N549="snížená",J549,0)</f>
        <v>0</v>
      </c>
      <c r="BG549" s="255">
        <f>IF(N549="zákl. přenesená",J549,0)</f>
        <v>0</v>
      </c>
      <c r="BH549" s="255">
        <f>IF(N549="sníž. přenesená",J549,0)</f>
        <v>0</v>
      </c>
      <c r="BI549" s="255">
        <f>IF(N549="nulová",J549,0)</f>
        <v>0</v>
      </c>
      <c r="BJ549" s="18" t="s">
        <v>8</v>
      </c>
      <c r="BK549" s="255">
        <f>ROUND(I549*H549,0)</f>
        <v>0</v>
      </c>
      <c r="BL549" s="18" t="s">
        <v>260</v>
      </c>
      <c r="BM549" s="254" t="s">
        <v>1204</v>
      </c>
    </row>
    <row r="550" s="2" customFormat="1" ht="21.75" customHeight="1">
      <c r="A550" s="39"/>
      <c r="B550" s="40"/>
      <c r="C550" s="243" t="s">
        <v>1205</v>
      </c>
      <c r="D550" s="243" t="s">
        <v>163</v>
      </c>
      <c r="E550" s="244" t="s">
        <v>1206</v>
      </c>
      <c r="F550" s="245" t="s">
        <v>1207</v>
      </c>
      <c r="G550" s="246" t="s">
        <v>390</v>
      </c>
      <c r="H550" s="247">
        <v>6</v>
      </c>
      <c r="I550" s="248"/>
      <c r="J550" s="247">
        <f>ROUND(I550*H550,0)</f>
        <v>0</v>
      </c>
      <c r="K550" s="249"/>
      <c r="L550" s="45"/>
      <c r="M550" s="250" t="s">
        <v>1</v>
      </c>
      <c r="N550" s="251" t="s">
        <v>39</v>
      </c>
      <c r="O550" s="92"/>
      <c r="P550" s="252">
        <f>O550*H550</f>
        <v>0</v>
      </c>
      <c r="Q550" s="252">
        <v>0.00022000000000000001</v>
      </c>
      <c r="R550" s="252">
        <f>Q550*H550</f>
        <v>0.00132</v>
      </c>
      <c r="S550" s="252">
        <v>0</v>
      </c>
      <c r="T550" s="253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54" t="s">
        <v>260</v>
      </c>
      <c r="AT550" s="254" t="s">
        <v>163</v>
      </c>
      <c r="AU550" s="254" t="s">
        <v>83</v>
      </c>
      <c r="AY550" s="18" t="s">
        <v>160</v>
      </c>
      <c r="BE550" s="255">
        <f>IF(N550="základní",J550,0)</f>
        <v>0</v>
      </c>
      <c r="BF550" s="255">
        <f>IF(N550="snížená",J550,0)</f>
        <v>0</v>
      </c>
      <c r="BG550" s="255">
        <f>IF(N550="zákl. přenesená",J550,0)</f>
        <v>0</v>
      </c>
      <c r="BH550" s="255">
        <f>IF(N550="sníž. přenesená",J550,0)</f>
        <v>0</v>
      </c>
      <c r="BI550" s="255">
        <f>IF(N550="nulová",J550,0)</f>
        <v>0</v>
      </c>
      <c r="BJ550" s="18" t="s">
        <v>8</v>
      </c>
      <c r="BK550" s="255">
        <f>ROUND(I550*H550,0)</f>
        <v>0</v>
      </c>
      <c r="BL550" s="18" t="s">
        <v>260</v>
      </c>
      <c r="BM550" s="254" t="s">
        <v>1208</v>
      </c>
    </row>
    <row r="551" s="2" customFormat="1" ht="37.8" customHeight="1">
      <c r="A551" s="39"/>
      <c r="B551" s="40"/>
      <c r="C551" s="278" t="s">
        <v>1209</v>
      </c>
      <c r="D551" s="278" t="s">
        <v>173</v>
      </c>
      <c r="E551" s="279" t="s">
        <v>1210</v>
      </c>
      <c r="F551" s="280" t="s">
        <v>1211</v>
      </c>
      <c r="G551" s="281" t="s">
        <v>390</v>
      </c>
      <c r="H551" s="282">
        <v>6</v>
      </c>
      <c r="I551" s="283"/>
      <c r="J551" s="282">
        <f>ROUND(I551*H551,0)</f>
        <v>0</v>
      </c>
      <c r="K551" s="284"/>
      <c r="L551" s="285"/>
      <c r="M551" s="286" t="s">
        <v>1</v>
      </c>
      <c r="N551" s="287" t="s">
        <v>39</v>
      </c>
      <c r="O551" s="92"/>
      <c r="P551" s="252">
        <f>O551*H551</f>
        <v>0</v>
      </c>
      <c r="Q551" s="252">
        <v>0.026700000000000002</v>
      </c>
      <c r="R551" s="252">
        <f>Q551*H551</f>
        <v>0.16020000000000001</v>
      </c>
      <c r="S551" s="252">
        <v>0</v>
      </c>
      <c r="T551" s="253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54" t="s">
        <v>438</v>
      </c>
      <c r="AT551" s="254" t="s">
        <v>173</v>
      </c>
      <c r="AU551" s="254" t="s">
        <v>83</v>
      </c>
      <c r="AY551" s="18" t="s">
        <v>160</v>
      </c>
      <c r="BE551" s="255">
        <f>IF(N551="základní",J551,0)</f>
        <v>0</v>
      </c>
      <c r="BF551" s="255">
        <f>IF(N551="snížená",J551,0)</f>
        <v>0</v>
      </c>
      <c r="BG551" s="255">
        <f>IF(N551="zákl. přenesená",J551,0)</f>
        <v>0</v>
      </c>
      <c r="BH551" s="255">
        <f>IF(N551="sníž. přenesená",J551,0)</f>
        <v>0</v>
      </c>
      <c r="BI551" s="255">
        <f>IF(N551="nulová",J551,0)</f>
        <v>0</v>
      </c>
      <c r="BJ551" s="18" t="s">
        <v>8</v>
      </c>
      <c r="BK551" s="255">
        <f>ROUND(I551*H551,0)</f>
        <v>0</v>
      </c>
      <c r="BL551" s="18" t="s">
        <v>260</v>
      </c>
      <c r="BM551" s="254" t="s">
        <v>1212</v>
      </c>
    </row>
    <row r="552" s="2" customFormat="1" ht="33" customHeight="1">
      <c r="A552" s="39"/>
      <c r="B552" s="40"/>
      <c r="C552" s="243" t="s">
        <v>1213</v>
      </c>
      <c r="D552" s="243" t="s">
        <v>163</v>
      </c>
      <c r="E552" s="244" t="s">
        <v>1214</v>
      </c>
      <c r="F552" s="245" t="s">
        <v>1215</v>
      </c>
      <c r="G552" s="246" t="s">
        <v>390</v>
      </c>
      <c r="H552" s="247">
        <v>2</v>
      </c>
      <c r="I552" s="248"/>
      <c r="J552" s="247">
        <f>ROUND(I552*H552,0)</f>
        <v>0</v>
      </c>
      <c r="K552" s="249"/>
      <c r="L552" s="45"/>
      <c r="M552" s="250" t="s">
        <v>1</v>
      </c>
      <c r="N552" s="251" t="s">
        <v>39</v>
      </c>
      <c r="O552" s="92"/>
      <c r="P552" s="252">
        <f>O552*H552</f>
        <v>0</v>
      </c>
      <c r="Q552" s="252">
        <v>0</v>
      </c>
      <c r="R552" s="252">
        <f>Q552*H552</f>
        <v>0</v>
      </c>
      <c r="S552" s="252">
        <v>0</v>
      </c>
      <c r="T552" s="253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54" t="s">
        <v>260</v>
      </c>
      <c r="AT552" s="254" t="s">
        <v>163</v>
      </c>
      <c r="AU552" s="254" t="s">
        <v>83</v>
      </c>
      <c r="AY552" s="18" t="s">
        <v>160</v>
      </c>
      <c r="BE552" s="255">
        <f>IF(N552="základní",J552,0)</f>
        <v>0</v>
      </c>
      <c r="BF552" s="255">
        <f>IF(N552="snížená",J552,0)</f>
        <v>0</v>
      </c>
      <c r="BG552" s="255">
        <f>IF(N552="zákl. přenesená",J552,0)</f>
        <v>0</v>
      </c>
      <c r="BH552" s="255">
        <f>IF(N552="sníž. přenesená",J552,0)</f>
        <v>0</v>
      </c>
      <c r="BI552" s="255">
        <f>IF(N552="nulová",J552,0)</f>
        <v>0</v>
      </c>
      <c r="BJ552" s="18" t="s">
        <v>8</v>
      </c>
      <c r="BK552" s="255">
        <f>ROUND(I552*H552,0)</f>
        <v>0</v>
      </c>
      <c r="BL552" s="18" t="s">
        <v>260</v>
      </c>
      <c r="BM552" s="254" t="s">
        <v>1216</v>
      </c>
    </row>
    <row r="553" s="2" customFormat="1" ht="24.15" customHeight="1">
      <c r="A553" s="39"/>
      <c r="B553" s="40"/>
      <c r="C553" s="278" t="s">
        <v>1217</v>
      </c>
      <c r="D553" s="278" t="s">
        <v>173</v>
      </c>
      <c r="E553" s="279" t="s">
        <v>1218</v>
      </c>
      <c r="F553" s="280" t="s">
        <v>1219</v>
      </c>
      <c r="G553" s="281" t="s">
        <v>390</v>
      </c>
      <c r="H553" s="282">
        <v>2</v>
      </c>
      <c r="I553" s="283"/>
      <c r="J553" s="282">
        <f>ROUND(I553*H553,0)</f>
        <v>0</v>
      </c>
      <c r="K553" s="284"/>
      <c r="L553" s="285"/>
      <c r="M553" s="286" t="s">
        <v>1</v>
      </c>
      <c r="N553" s="287" t="s">
        <v>39</v>
      </c>
      <c r="O553" s="92"/>
      <c r="P553" s="252">
        <f>O553*H553</f>
        <v>0</v>
      </c>
      <c r="Q553" s="252">
        <v>0.044999999999999998</v>
      </c>
      <c r="R553" s="252">
        <f>Q553*H553</f>
        <v>0.089999999999999997</v>
      </c>
      <c r="S553" s="252">
        <v>0</v>
      </c>
      <c r="T553" s="253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54" t="s">
        <v>438</v>
      </c>
      <c r="AT553" s="254" t="s">
        <v>173</v>
      </c>
      <c r="AU553" s="254" t="s">
        <v>83</v>
      </c>
      <c r="AY553" s="18" t="s">
        <v>160</v>
      </c>
      <c r="BE553" s="255">
        <f>IF(N553="základní",J553,0)</f>
        <v>0</v>
      </c>
      <c r="BF553" s="255">
        <f>IF(N553="snížená",J553,0)</f>
        <v>0</v>
      </c>
      <c r="BG553" s="255">
        <f>IF(N553="zákl. přenesená",J553,0)</f>
        <v>0</v>
      </c>
      <c r="BH553" s="255">
        <f>IF(N553="sníž. přenesená",J553,0)</f>
        <v>0</v>
      </c>
      <c r="BI553" s="255">
        <f>IF(N553="nulová",J553,0)</f>
        <v>0</v>
      </c>
      <c r="BJ553" s="18" t="s">
        <v>8</v>
      </c>
      <c r="BK553" s="255">
        <f>ROUND(I553*H553,0)</f>
        <v>0</v>
      </c>
      <c r="BL553" s="18" t="s">
        <v>260</v>
      </c>
      <c r="BM553" s="254" t="s">
        <v>1220</v>
      </c>
    </row>
    <row r="554" s="2" customFormat="1" ht="24.15" customHeight="1">
      <c r="A554" s="39"/>
      <c r="B554" s="40"/>
      <c r="C554" s="243" t="s">
        <v>1221</v>
      </c>
      <c r="D554" s="243" t="s">
        <v>163</v>
      </c>
      <c r="E554" s="244" t="s">
        <v>1222</v>
      </c>
      <c r="F554" s="245" t="s">
        <v>1223</v>
      </c>
      <c r="G554" s="246" t="s">
        <v>335</v>
      </c>
      <c r="H554" s="247">
        <v>19.91</v>
      </c>
      <c r="I554" s="248"/>
      <c r="J554" s="247">
        <f>ROUND(I554*H554,0)</f>
        <v>0</v>
      </c>
      <c r="K554" s="249"/>
      <c r="L554" s="45"/>
      <c r="M554" s="250" t="s">
        <v>1</v>
      </c>
      <c r="N554" s="251" t="s">
        <v>39</v>
      </c>
      <c r="O554" s="92"/>
      <c r="P554" s="252">
        <f>O554*H554</f>
        <v>0</v>
      </c>
      <c r="Q554" s="252">
        <v>0</v>
      </c>
      <c r="R554" s="252">
        <f>Q554*H554</f>
        <v>0</v>
      </c>
      <c r="S554" s="252">
        <v>0</v>
      </c>
      <c r="T554" s="253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54" t="s">
        <v>260</v>
      </c>
      <c r="AT554" s="254" t="s">
        <v>163</v>
      </c>
      <c r="AU554" s="254" t="s">
        <v>83</v>
      </c>
      <c r="AY554" s="18" t="s">
        <v>160</v>
      </c>
      <c r="BE554" s="255">
        <f>IF(N554="základní",J554,0)</f>
        <v>0</v>
      </c>
      <c r="BF554" s="255">
        <f>IF(N554="snížená",J554,0)</f>
        <v>0</v>
      </c>
      <c r="BG554" s="255">
        <f>IF(N554="zákl. přenesená",J554,0)</f>
        <v>0</v>
      </c>
      <c r="BH554" s="255">
        <f>IF(N554="sníž. přenesená",J554,0)</f>
        <v>0</v>
      </c>
      <c r="BI554" s="255">
        <f>IF(N554="nulová",J554,0)</f>
        <v>0</v>
      </c>
      <c r="BJ554" s="18" t="s">
        <v>8</v>
      </c>
      <c r="BK554" s="255">
        <f>ROUND(I554*H554,0)</f>
        <v>0</v>
      </c>
      <c r="BL554" s="18" t="s">
        <v>260</v>
      </c>
      <c r="BM554" s="254" t="s">
        <v>1224</v>
      </c>
    </row>
    <row r="555" s="12" customFormat="1" ht="22.8" customHeight="1">
      <c r="A555" s="12"/>
      <c r="B555" s="227"/>
      <c r="C555" s="228"/>
      <c r="D555" s="229" t="s">
        <v>73</v>
      </c>
      <c r="E555" s="241" t="s">
        <v>445</v>
      </c>
      <c r="F555" s="241" t="s">
        <v>446</v>
      </c>
      <c r="G555" s="228"/>
      <c r="H555" s="228"/>
      <c r="I555" s="231"/>
      <c r="J555" s="242">
        <f>BK555</f>
        <v>0</v>
      </c>
      <c r="K555" s="228"/>
      <c r="L555" s="233"/>
      <c r="M555" s="234"/>
      <c r="N555" s="235"/>
      <c r="O555" s="235"/>
      <c r="P555" s="236">
        <f>SUM(P556:P562)</f>
        <v>0</v>
      </c>
      <c r="Q555" s="235"/>
      <c r="R555" s="236">
        <f>SUM(R556:R562)</f>
        <v>0.0242813723</v>
      </c>
      <c r="S555" s="235"/>
      <c r="T555" s="237">
        <f>SUM(T556:T562)</f>
        <v>0</v>
      </c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R555" s="238" t="s">
        <v>83</v>
      </c>
      <c r="AT555" s="239" t="s">
        <v>73</v>
      </c>
      <c r="AU555" s="239" t="s">
        <v>8</v>
      </c>
      <c r="AY555" s="238" t="s">
        <v>160</v>
      </c>
      <c r="BK555" s="240">
        <f>SUM(BK556:BK562)</f>
        <v>0</v>
      </c>
    </row>
    <row r="556" s="2" customFormat="1" ht="33" customHeight="1">
      <c r="A556" s="39"/>
      <c r="B556" s="40"/>
      <c r="C556" s="243" t="s">
        <v>1225</v>
      </c>
      <c r="D556" s="243" t="s">
        <v>163</v>
      </c>
      <c r="E556" s="244" t="s">
        <v>1226</v>
      </c>
      <c r="F556" s="245" t="s">
        <v>1227</v>
      </c>
      <c r="G556" s="246" t="s">
        <v>316</v>
      </c>
      <c r="H556" s="247">
        <v>10</v>
      </c>
      <c r="I556" s="248"/>
      <c r="J556" s="247">
        <f>ROUND(I556*H556,0)</f>
        <v>0</v>
      </c>
      <c r="K556" s="249"/>
      <c r="L556" s="45"/>
      <c r="M556" s="250" t="s">
        <v>1</v>
      </c>
      <c r="N556" s="251" t="s">
        <v>39</v>
      </c>
      <c r="O556" s="92"/>
      <c r="P556" s="252">
        <f>O556*H556</f>
        <v>0</v>
      </c>
      <c r="Q556" s="252">
        <v>0.0015200000000000001</v>
      </c>
      <c r="R556" s="252">
        <f>Q556*H556</f>
        <v>0.015200000000000002</v>
      </c>
      <c r="S556" s="252">
        <v>0</v>
      </c>
      <c r="T556" s="253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54" t="s">
        <v>260</v>
      </c>
      <c r="AT556" s="254" t="s">
        <v>163</v>
      </c>
      <c r="AU556" s="254" t="s">
        <v>83</v>
      </c>
      <c r="AY556" s="18" t="s">
        <v>160</v>
      </c>
      <c r="BE556" s="255">
        <f>IF(N556="základní",J556,0)</f>
        <v>0</v>
      </c>
      <c r="BF556" s="255">
        <f>IF(N556="snížená",J556,0)</f>
        <v>0</v>
      </c>
      <c r="BG556" s="255">
        <f>IF(N556="zákl. přenesená",J556,0)</f>
        <v>0</v>
      </c>
      <c r="BH556" s="255">
        <f>IF(N556="sníž. přenesená",J556,0)</f>
        <v>0</v>
      </c>
      <c r="BI556" s="255">
        <f>IF(N556="nulová",J556,0)</f>
        <v>0</v>
      </c>
      <c r="BJ556" s="18" t="s">
        <v>8</v>
      </c>
      <c r="BK556" s="255">
        <f>ROUND(I556*H556,0)</f>
        <v>0</v>
      </c>
      <c r="BL556" s="18" t="s">
        <v>260</v>
      </c>
      <c r="BM556" s="254" t="s">
        <v>1228</v>
      </c>
    </row>
    <row r="557" s="14" customFormat="1">
      <c r="A557" s="14"/>
      <c r="B557" s="267"/>
      <c r="C557" s="268"/>
      <c r="D557" s="258" t="s">
        <v>169</v>
      </c>
      <c r="E557" s="269" t="s">
        <v>1</v>
      </c>
      <c r="F557" s="270" t="s">
        <v>1229</v>
      </c>
      <c r="G557" s="268"/>
      <c r="H557" s="271">
        <v>10</v>
      </c>
      <c r="I557" s="272"/>
      <c r="J557" s="268"/>
      <c r="K557" s="268"/>
      <c r="L557" s="273"/>
      <c r="M557" s="274"/>
      <c r="N557" s="275"/>
      <c r="O557" s="275"/>
      <c r="P557" s="275"/>
      <c r="Q557" s="275"/>
      <c r="R557" s="275"/>
      <c r="S557" s="275"/>
      <c r="T557" s="276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77" t="s">
        <v>169</v>
      </c>
      <c r="AU557" s="277" t="s">
        <v>83</v>
      </c>
      <c r="AV557" s="14" t="s">
        <v>83</v>
      </c>
      <c r="AW557" s="14" t="s">
        <v>31</v>
      </c>
      <c r="AX557" s="14" t="s">
        <v>8</v>
      </c>
      <c r="AY557" s="277" t="s">
        <v>160</v>
      </c>
    </row>
    <row r="558" s="2" customFormat="1" ht="24.15" customHeight="1">
      <c r="A558" s="39"/>
      <c r="B558" s="40"/>
      <c r="C558" s="243" t="s">
        <v>1230</v>
      </c>
      <c r="D558" s="243" t="s">
        <v>163</v>
      </c>
      <c r="E558" s="244" t="s">
        <v>1231</v>
      </c>
      <c r="F558" s="245" t="s">
        <v>1232</v>
      </c>
      <c r="G558" s="246" t="s">
        <v>316</v>
      </c>
      <c r="H558" s="247">
        <v>11.550000000000001</v>
      </c>
      <c r="I558" s="248"/>
      <c r="J558" s="247">
        <f>ROUND(I558*H558,0)</f>
        <v>0</v>
      </c>
      <c r="K558" s="249"/>
      <c r="L558" s="45"/>
      <c r="M558" s="250" t="s">
        <v>1</v>
      </c>
      <c r="N558" s="251" t="s">
        <v>39</v>
      </c>
      <c r="O558" s="92"/>
      <c r="P558" s="252">
        <f>O558*H558</f>
        <v>0</v>
      </c>
      <c r="Q558" s="252">
        <v>0.00078626599999999998</v>
      </c>
      <c r="R558" s="252">
        <f>Q558*H558</f>
        <v>0.0090813722999999996</v>
      </c>
      <c r="S558" s="252">
        <v>0</v>
      </c>
      <c r="T558" s="253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54" t="s">
        <v>260</v>
      </c>
      <c r="AT558" s="254" t="s">
        <v>163</v>
      </c>
      <c r="AU558" s="254" t="s">
        <v>83</v>
      </c>
      <c r="AY558" s="18" t="s">
        <v>160</v>
      </c>
      <c r="BE558" s="255">
        <f>IF(N558="základní",J558,0)</f>
        <v>0</v>
      </c>
      <c r="BF558" s="255">
        <f>IF(N558="snížená",J558,0)</f>
        <v>0</v>
      </c>
      <c r="BG558" s="255">
        <f>IF(N558="zákl. přenesená",J558,0)</f>
        <v>0</v>
      </c>
      <c r="BH558" s="255">
        <f>IF(N558="sníž. přenesená",J558,0)</f>
        <v>0</v>
      </c>
      <c r="BI558" s="255">
        <f>IF(N558="nulová",J558,0)</f>
        <v>0</v>
      </c>
      <c r="BJ558" s="18" t="s">
        <v>8</v>
      </c>
      <c r="BK558" s="255">
        <f>ROUND(I558*H558,0)</f>
        <v>0</v>
      </c>
      <c r="BL558" s="18" t="s">
        <v>260</v>
      </c>
      <c r="BM558" s="254" t="s">
        <v>1233</v>
      </c>
    </row>
    <row r="559" s="14" customFormat="1">
      <c r="A559" s="14"/>
      <c r="B559" s="267"/>
      <c r="C559" s="268"/>
      <c r="D559" s="258" t="s">
        <v>169</v>
      </c>
      <c r="E559" s="269" t="s">
        <v>1</v>
      </c>
      <c r="F559" s="270" t="s">
        <v>1234</v>
      </c>
      <c r="G559" s="268"/>
      <c r="H559" s="271">
        <v>11.550000000000001</v>
      </c>
      <c r="I559" s="272"/>
      <c r="J559" s="268"/>
      <c r="K559" s="268"/>
      <c r="L559" s="273"/>
      <c r="M559" s="274"/>
      <c r="N559" s="275"/>
      <c r="O559" s="275"/>
      <c r="P559" s="275"/>
      <c r="Q559" s="275"/>
      <c r="R559" s="275"/>
      <c r="S559" s="275"/>
      <c r="T559" s="276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77" t="s">
        <v>169</v>
      </c>
      <c r="AU559" s="277" t="s">
        <v>83</v>
      </c>
      <c r="AV559" s="14" t="s">
        <v>83</v>
      </c>
      <c r="AW559" s="14" t="s">
        <v>31</v>
      </c>
      <c r="AX559" s="14" t="s">
        <v>8</v>
      </c>
      <c r="AY559" s="277" t="s">
        <v>160</v>
      </c>
    </row>
    <row r="560" s="2" customFormat="1" ht="24.15" customHeight="1">
      <c r="A560" s="39"/>
      <c r="B560" s="40"/>
      <c r="C560" s="243" t="s">
        <v>1235</v>
      </c>
      <c r="D560" s="243" t="s">
        <v>163</v>
      </c>
      <c r="E560" s="244" t="s">
        <v>1236</v>
      </c>
      <c r="F560" s="245" t="s">
        <v>1237</v>
      </c>
      <c r="G560" s="246" t="s">
        <v>390</v>
      </c>
      <c r="H560" s="247">
        <v>16</v>
      </c>
      <c r="I560" s="248"/>
      <c r="J560" s="247">
        <f>ROUND(I560*H560,0)</f>
        <v>0</v>
      </c>
      <c r="K560" s="249"/>
      <c r="L560" s="45"/>
      <c r="M560" s="250" t="s">
        <v>1</v>
      </c>
      <c r="N560" s="251" t="s">
        <v>39</v>
      </c>
      <c r="O560" s="92"/>
      <c r="P560" s="252">
        <f>O560*H560</f>
        <v>0</v>
      </c>
      <c r="Q560" s="252">
        <v>0</v>
      </c>
      <c r="R560" s="252">
        <f>Q560*H560</f>
        <v>0</v>
      </c>
      <c r="S560" s="252">
        <v>0</v>
      </c>
      <c r="T560" s="253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54" t="s">
        <v>260</v>
      </c>
      <c r="AT560" s="254" t="s">
        <v>163</v>
      </c>
      <c r="AU560" s="254" t="s">
        <v>83</v>
      </c>
      <c r="AY560" s="18" t="s">
        <v>160</v>
      </c>
      <c r="BE560" s="255">
        <f>IF(N560="základní",J560,0)</f>
        <v>0</v>
      </c>
      <c r="BF560" s="255">
        <f>IF(N560="snížená",J560,0)</f>
        <v>0</v>
      </c>
      <c r="BG560" s="255">
        <f>IF(N560="zákl. přenesená",J560,0)</f>
        <v>0</v>
      </c>
      <c r="BH560" s="255">
        <f>IF(N560="sníž. přenesená",J560,0)</f>
        <v>0</v>
      </c>
      <c r="BI560" s="255">
        <f>IF(N560="nulová",J560,0)</f>
        <v>0</v>
      </c>
      <c r="BJ560" s="18" t="s">
        <v>8</v>
      </c>
      <c r="BK560" s="255">
        <f>ROUND(I560*H560,0)</f>
        <v>0</v>
      </c>
      <c r="BL560" s="18" t="s">
        <v>260</v>
      </c>
      <c r="BM560" s="254" t="s">
        <v>1238</v>
      </c>
    </row>
    <row r="561" s="14" customFormat="1">
      <c r="A561" s="14"/>
      <c r="B561" s="267"/>
      <c r="C561" s="268"/>
      <c r="D561" s="258" t="s">
        <v>169</v>
      </c>
      <c r="E561" s="269" t="s">
        <v>1</v>
      </c>
      <c r="F561" s="270" t="s">
        <v>1239</v>
      </c>
      <c r="G561" s="268"/>
      <c r="H561" s="271">
        <v>16</v>
      </c>
      <c r="I561" s="272"/>
      <c r="J561" s="268"/>
      <c r="K561" s="268"/>
      <c r="L561" s="273"/>
      <c r="M561" s="274"/>
      <c r="N561" s="275"/>
      <c r="O561" s="275"/>
      <c r="P561" s="275"/>
      <c r="Q561" s="275"/>
      <c r="R561" s="275"/>
      <c r="S561" s="275"/>
      <c r="T561" s="276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77" t="s">
        <v>169</v>
      </c>
      <c r="AU561" s="277" t="s">
        <v>83</v>
      </c>
      <c r="AV561" s="14" t="s">
        <v>83</v>
      </c>
      <c r="AW561" s="14" t="s">
        <v>31</v>
      </c>
      <c r="AX561" s="14" t="s">
        <v>8</v>
      </c>
      <c r="AY561" s="277" t="s">
        <v>160</v>
      </c>
    </row>
    <row r="562" s="2" customFormat="1" ht="24.15" customHeight="1">
      <c r="A562" s="39"/>
      <c r="B562" s="40"/>
      <c r="C562" s="243" t="s">
        <v>1240</v>
      </c>
      <c r="D562" s="243" t="s">
        <v>163</v>
      </c>
      <c r="E562" s="244" t="s">
        <v>1241</v>
      </c>
      <c r="F562" s="245" t="s">
        <v>1242</v>
      </c>
      <c r="G562" s="246" t="s">
        <v>335</v>
      </c>
      <c r="H562" s="247">
        <v>0.02</v>
      </c>
      <c r="I562" s="248"/>
      <c r="J562" s="247">
        <f>ROUND(I562*H562,0)</f>
        <v>0</v>
      </c>
      <c r="K562" s="249"/>
      <c r="L562" s="45"/>
      <c r="M562" s="250" t="s">
        <v>1</v>
      </c>
      <c r="N562" s="251" t="s">
        <v>39</v>
      </c>
      <c r="O562" s="92"/>
      <c r="P562" s="252">
        <f>O562*H562</f>
        <v>0</v>
      </c>
      <c r="Q562" s="252">
        <v>0</v>
      </c>
      <c r="R562" s="252">
        <f>Q562*H562</f>
        <v>0</v>
      </c>
      <c r="S562" s="252">
        <v>0</v>
      </c>
      <c r="T562" s="253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54" t="s">
        <v>260</v>
      </c>
      <c r="AT562" s="254" t="s">
        <v>163</v>
      </c>
      <c r="AU562" s="254" t="s">
        <v>83</v>
      </c>
      <c r="AY562" s="18" t="s">
        <v>160</v>
      </c>
      <c r="BE562" s="255">
        <f>IF(N562="základní",J562,0)</f>
        <v>0</v>
      </c>
      <c r="BF562" s="255">
        <f>IF(N562="snížená",J562,0)</f>
        <v>0</v>
      </c>
      <c r="BG562" s="255">
        <f>IF(N562="zákl. přenesená",J562,0)</f>
        <v>0</v>
      </c>
      <c r="BH562" s="255">
        <f>IF(N562="sníž. přenesená",J562,0)</f>
        <v>0</v>
      </c>
      <c r="BI562" s="255">
        <f>IF(N562="nulová",J562,0)</f>
        <v>0</v>
      </c>
      <c r="BJ562" s="18" t="s">
        <v>8</v>
      </c>
      <c r="BK562" s="255">
        <f>ROUND(I562*H562,0)</f>
        <v>0</v>
      </c>
      <c r="BL562" s="18" t="s">
        <v>260</v>
      </c>
      <c r="BM562" s="254" t="s">
        <v>1243</v>
      </c>
    </row>
    <row r="563" s="12" customFormat="1" ht="22.8" customHeight="1">
      <c r="A563" s="12"/>
      <c r="B563" s="227"/>
      <c r="C563" s="228"/>
      <c r="D563" s="229" t="s">
        <v>73</v>
      </c>
      <c r="E563" s="241" t="s">
        <v>456</v>
      </c>
      <c r="F563" s="241" t="s">
        <v>457</v>
      </c>
      <c r="G563" s="228"/>
      <c r="H563" s="228"/>
      <c r="I563" s="231"/>
      <c r="J563" s="242">
        <f>BK563</f>
        <v>0</v>
      </c>
      <c r="K563" s="228"/>
      <c r="L563" s="233"/>
      <c r="M563" s="234"/>
      <c r="N563" s="235"/>
      <c r="O563" s="235"/>
      <c r="P563" s="236">
        <f>SUM(P564:P597)</f>
        <v>0</v>
      </c>
      <c r="Q563" s="235"/>
      <c r="R563" s="236">
        <f>SUM(R564:R597)</f>
        <v>0.214344225</v>
      </c>
      <c r="S563" s="235"/>
      <c r="T563" s="237">
        <f>SUM(T564:T597)</f>
        <v>0.40800000000000003</v>
      </c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R563" s="238" t="s">
        <v>83</v>
      </c>
      <c r="AT563" s="239" t="s">
        <v>73</v>
      </c>
      <c r="AU563" s="239" t="s">
        <v>8</v>
      </c>
      <c r="AY563" s="238" t="s">
        <v>160</v>
      </c>
      <c r="BK563" s="240">
        <f>SUM(BK564:BK597)</f>
        <v>0</v>
      </c>
    </row>
    <row r="564" s="2" customFormat="1" ht="24.15" customHeight="1">
      <c r="A564" s="39"/>
      <c r="B564" s="40"/>
      <c r="C564" s="243" t="s">
        <v>1244</v>
      </c>
      <c r="D564" s="243" t="s">
        <v>163</v>
      </c>
      <c r="E564" s="244" t="s">
        <v>1245</v>
      </c>
      <c r="F564" s="245" t="s">
        <v>1246</v>
      </c>
      <c r="G564" s="246" t="s">
        <v>316</v>
      </c>
      <c r="H564" s="247">
        <v>13.25</v>
      </c>
      <c r="I564" s="248"/>
      <c r="J564" s="247">
        <f>ROUND(I564*H564,0)</f>
        <v>0</v>
      </c>
      <c r="K564" s="249"/>
      <c r="L564" s="45"/>
      <c r="M564" s="250" t="s">
        <v>1</v>
      </c>
      <c r="N564" s="251" t="s">
        <v>39</v>
      </c>
      <c r="O564" s="92"/>
      <c r="P564" s="252">
        <f>O564*H564</f>
        <v>0</v>
      </c>
      <c r="Q564" s="252">
        <v>0.00093329999999999997</v>
      </c>
      <c r="R564" s="252">
        <f>Q564*H564</f>
        <v>0.012366225</v>
      </c>
      <c r="S564" s="252">
        <v>0</v>
      </c>
      <c r="T564" s="253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54" t="s">
        <v>260</v>
      </c>
      <c r="AT564" s="254" t="s">
        <v>163</v>
      </c>
      <c r="AU564" s="254" t="s">
        <v>83</v>
      </c>
      <c r="AY564" s="18" t="s">
        <v>160</v>
      </c>
      <c r="BE564" s="255">
        <f>IF(N564="základní",J564,0)</f>
        <v>0</v>
      </c>
      <c r="BF564" s="255">
        <f>IF(N564="snížená",J564,0)</f>
        <v>0</v>
      </c>
      <c r="BG564" s="255">
        <f>IF(N564="zákl. přenesená",J564,0)</f>
        <v>0</v>
      </c>
      <c r="BH564" s="255">
        <f>IF(N564="sníž. přenesená",J564,0)</f>
        <v>0</v>
      </c>
      <c r="BI564" s="255">
        <f>IF(N564="nulová",J564,0)</f>
        <v>0</v>
      </c>
      <c r="BJ564" s="18" t="s">
        <v>8</v>
      </c>
      <c r="BK564" s="255">
        <f>ROUND(I564*H564,0)</f>
        <v>0</v>
      </c>
      <c r="BL564" s="18" t="s">
        <v>260</v>
      </c>
      <c r="BM564" s="254" t="s">
        <v>1247</v>
      </c>
    </row>
    <row r="565" s="14" customFormat="1">
      <c r="A565" s="14"/>
      <c r="B565" s="267"/>
      <c r="C565" s="268"/>
      <c r="D565" s="258" t="s">
        <v>169</v>
      </c>
      <c r="E565" s="269" t="s">
        <v>1</v>
      </c>
      <c r="F565" s="270" t="s">
        <v>1248</v>
      </c>
      <c r="G565" s="268"/>
      <c r="H565" s="271">
        <v>13.25</v>
      </c>
      <c r="I565" s="272"/>
      <c r="J565" s="268"/>
      <c r="K565" s="268"/>
      <c r="L565" s="273"/>
      <c r="M565" s="274"/>
      <c r="N565" s="275"/>
      <c r="O565" s="275"/>
      <c r="P565" s="275"/>
      <c r="Q565" s="275"/>
      <c r="R565" s="275"/>
      <c r="S565" s="275"/>
      <c r="T565" s="276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77" t="s">
        <v>169</v>
      </c>
      <c r="AU565" s="277" t="s">
        <v>83</v>
      </c>
      <c r="AV565" s="14" t="s">
        <v>83</v>
      </c>
      <c r="AW565" s="14" t="s">
        <v>31</v>
      </c>
      <c r="AX565" s="14" t="s">
        <v>8</v>
      </c>
      <c r="AY565" s="277" t="s">
        <v>160</v>
      </c>
    </row>
    <row r="566" s="2" customFormat="1" ht="16.5" customHeight="1">
      <c r="A566" s="39"/>
      <c r="B566" s="40"/>
      <c r="C566" s="278" t="s">
        <v>1249</v>
      </c>
      <c r="D566" s="278" t="s">
        <v>173</v>
      </c>
      <c r="E566" s="279" t="s">
        <v>1250</v>
      </c>
      <c r="F566" s="280" t="s">
        <v>1251</v>
      </c>
      <c r="G566" s="281" t="s">
        <v>166</v>
      </c>
      <c r="H566" s="282">
        <v>7.29</v>
      </c>
      <c r="I566" s="283"/>
      <c r="J566" s="282">
        <f>ROUND(I566*H566,0)</f>
        <v>0</v>
      </c>
      <c r="K566" s="284"/>
      <c r="L566" s="285"/>
      <c r="M566" s="286" t="s">
        <v>1</v>
      </c>
      <c r="N566" s="287" t="s">
        <v>39</v>
      </c>
      <c r="O566" s="92"/>
      <c r="P566" s="252">
        <f>O566*H566</f>
        <v>0</v>
      </c>
      <c r="Q566" s="252">
        <v>0.018200000000000001</v>
      </c>
      <c r="R566" s="252">
        <f>Q566*H566</f>
        <v>0.13267800000000002</v>
      </c>
      <c r="S566" s="252">
        <v>0</v>
      </c>
      <c r="T566" s="253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54" t="s">
        <v>438</v>
      </c>
      <c r="AT566" s="254" t="s">
        <v>173</v>
      </c>
      <c r="AU566" s="254" t="s">
        <v>83</v>
      </c>
      <c r="AY566" s="18" t="s">
        <v>160</v>
      </c>
      <c r="BE566" s="255">
        <f>IF(N566="základní",J566,0)</f>
        <v>0</v>
      </c>
      <c r="BF566" s="255">
        <f>IF(N566="snížená",J566,0)</f>
        <v>0</v>
      </c>
      <c r="BG566" s="255">
        <f>IF(N566="zákl. přenesená",J566,0)</f>
        <v>0</v>
      </c>
      <c r="BH566" s="255">
        <f>IF(N566="sníž. přenesená",J566,0)</f>
        <v>0</v>
      </c>
      <c r="BI566" s="255">
        <f>IF(N566="nulová",J566,0)</f>
        <v>0</v>
      </c>
      <c r="BJ566" s="18" t="s">
        <v>8</v>
      </c>
      <c r="BK566" s="255">
        <f>ROUND(I566*H566,0)</f>
        <v>0</v>
      </c>
      <c r="BL566" s="18" t="s">
        <v>260</v>
      </c>
      <c r="BM566" s="254" t="s">
        <v>1252</v>
      </c>
    </row>
    <row r="567" s="14" customFormat="1">
      <c r="A567" s="14"/>
      <c r="B567" s="267"/>
      <c r="C567" s="268"/>
      <c r="D567" s="258" t="s">
        <v>169</v>
      </c>
      <c r="E567" s="269" t="s">
        <v>1</v>
      </c>
      <c r="F567" s="270" t="s">
        <v>1253</v>
      </c>
      <c r="G567" s="268"/>
      <c r="H567" s="271">
        <v>7.29</v>
      </c>
      <c r="I567" s="272"/>
      <c r="J567" s="268"/>
      <c r="K567" s="268"/>
      <c r="L567" s="273"/>
      <c r="M567" s="274"/>
      <c r="N567" s="275"/>
      <c r="O567" s="275"/>
      <c r="P567" s="275"/>
      <c r="Q567" s="275"/>
      <c r="R567" s="275"/>
      <c r="S567" s="275"/>
      <c r="T567" s="276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77" t="s">
        <v>169</v>
      </c>
      <c r="AU567" s="277" t="s">
        <v>83</v>
      </c>
      <c r="AV567" s="14" t="s">
        <v>83</v>
      </c>
      <c r="AW567" s="14" t="s">
        <v>31</v>
      </c>
      <c r="AX567" s="14" t="s">
        <v>8</v>
      </c>
      <c r="AY567" s="277" t="s">
        <v>160</v>
      </c>
    </row>
    <row r="568" s="2" customFormat="1" ht="24.15" customHeight="1">
      <c r="A568" s="39"/>
      <c r="B568" s="40"/>
      <c r="C568" s="243" t="s">
        <v>1254</v>
      </c>
      <c r="D568" s="243" t="s">
        <v>163</v>
      </c>
      <c r="E568" s="244" t="s">
        <v>477</v>
      </c>
      <c r="F568" s="245" t="s">
        <v>478</v>
      </c>
      <c r="G568" s="246" t="s">
        <v>390</v>
      </c>
      <c r="H568" s="247">
        <v>10</v>
      </c>
      <c r="I568" s="248"/>
      <c r="J568" s="247">
        <f>ROUND(I568*H568,0)</f>
        <v>0</v>
      </c>
      <c r="K568" s="249"/>
      <c r="L568" s="45"/>
      <c r="M568" s="250" t="s">
        <v>1</v>
      </c>
      <c r="N568" s="251" t="s">
        <v>39</v>
      </c>
      <c r="O568" s="92"/>
      <c r="P568" s="252">
        <f>O568*H568</f>
        <v>0</v>
      </c>
      <c r="Q568" s="252">
        <v>0</v>
      </c>
      <c r="R568" s="252">
        <f>Q568*H568</f>
        <v>0</v>
      </c>
      <c r="S568" s="252">
        <v>0.024</v>
      </c>
      <c r="T568" s="253">
        <f>S568*H568</f>
        <v>0.23999999999999999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54" t="s">
        <v>260</v>
      </c>
      <c r="AT568" s="254" t="s">
        <v>163</v>
      </c>
      <c r="AU568" s="254" t="s">
        <v>83</v>
      </c>
      <c r="AY568" s="18" t="s">
        <v>160</v>
      </c>
      <c r="BE568" s="255">
        <f>IF(N568="základní",J568,0)</f>
        <v>0</v>
      </c>
      <c r="BF568" s="255">
        <f>IF(N568="snížená",J568,0)</f>
        <v>0</v>
      </c>
      <c r="BG568" s="255">
        <f>IF(N568="zákl. přenesená",J568,0)</f>
        <v>0</v>
      </c>
      <c r="BH568" s="255">
        <f>IF(N568="sníž. přenesená",J568,0)</f>
        <v>0</v>
      </c>
      <c r="BI568" s="255">
        <f>IF(N568="nulová",J568,0)</f>
        <v>0</v>
      </c>
      <c r="BJ568" s="18" t="s">
        <v>8</v>
      </c>
      <c r="BK568" s="255">
        <f>ROUND(I568*H568,0)</f>
        <v>0</v>
      </c>
      <c r="BL568" s="18" t="s">
        <v>260</v>
      </c>
      <c r="BM568" s="254" t="s">
        <v>1255</v>
      </c>
    </row>
    <row r="569" s="2" customFormat="1" ht="33" customHeight="1">
      <c r="A569" s="39"/>
      <c r="B569" s="40"/>
      <c r="C569" s="243" t="s">
        <v>1256</v>
      </c>
      <c r="D569" s="243" t="s">
        <v>163</v>
      </c>
      <c r="E569" s="244" t="s">
        <v>483</v>
      </c>
      <c r="F569" s="245" t="s">
        <v>484</v>
      </c>
      <c r="G569" s="246" t="s">
        <v>390</v>
      </c>
      <c r="H569" s="247">
        <v>7</v>
      </c>
      <c r="I569" s="248"/>
      <c r="J569" s="247">
        <f>ROUND(I569*H569,0)</f>
        <v>0</v>
      </c>
      <c r="K569" s="249"/>
      <c r="L569" s="45"/>
      <c r="M569" s="250" t="s">
        <v>1</v>
      </c>
      <c r="N569" s="251" t="s">
        <v>39</v>
      </c>
      <c r="O569" s="92"/>
      <c r="P569" s="252">
        <f>O569*H569</f>
        <v>0</v>
      </c>
      <c r="Q569" s="252">
        <v>0</v>
      </c>
      <c r="R569" s="252">
        <f>Q569*H569</f>
        <v>0</v>
      </c>
      <c r="S569" s="252">
        <v>0.024</v>
      </c>
      <c r="T569" s="253">
        <f>S569*H569</f>
        <v>0.16800000000000001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54" t="s">
        <v>260</v>
      </c>
      <c r="AT569" s="254" t="s">
        <v>163</v>
      </c>
      <c r="AU569" s="254" t="s">
        <v>83</v>
      </c>
      <c r="AY569" s="18" t="s">
        <v>160</v>
      </c>
      <c r="BE569" s="255">
        <f>IF(N569="základní",J569,0)</f>
        <v>0</v>
      </c>
      <c r="BF569" s="255">
        <f>IF(N569="snížená",J569,0)</f>
        <v>0</v>
      </c>
      <c r="BG569" s="255">
        <f>IF(N569="zákl. přenesená",J569,0)</f>
        <v>0</v>
      </c>
      <c r="BH569" s="255">
        <f>IF(N569="sníž. přenesená",J569,0)</f>
        <v>0</v>
      </c>
      <c r="BI569" s="255">
        <f>IF(N569="nulová",J569,0)</f>
        <v>0</v>
      </c>
      <c r="BJ569" s="18" t="s">
        <v>8</v>
      </c>
      <c r="BK569" s="255">
        <f>ROUND(I569*H569,0)</f>
        <v>0</v>
      </c>
      <c r="BL569" s="18" t="s">
        <v>260</v>
      </c>
      <c r="BM569" s="254" t="s">
        <v>1257</v>
      </c>
    </row>
    <row r="570" s="14" customFormat="1">
      <c r="A570" s="14"/>
      <c r="B570" s="267"/>
      <c r="C570" s="268"/>
      <c r="D570" s="258" t="s">
        <v>169</v>
      </c>
      <c r="E570" s="269" t="s">
        <v>1</v>
      </c>
      <c r="F570" s="270" t="s">
        <v>1258</v>
      </c>
      <c r="G570" s="268"/>
      <c r="H570" s="271">
        <v>7</v>
      </c>
      <c r="I570" s="272"/>
      <c r="J570" s="268"/>
      <c r="K570" s="268"/>
      <c r="L570" s="273"/>
      <c r="M570" s="274"/>
      <c r="N570" s="275"/>
      <c r="O570" s="275"/>
      <c r="P570" s="275"/>
      <c r="Q570" s="275"/>
      <c r="R570" s="275"/>
      <c r="S570" s="275"/>
      <c r="T570" s="276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77" t="s">
        <v>169</v>
      </c>
      <c r="AU570" s="277" t="s">
        <v>83</v>
      </c>
      <c r="AV570" s="14" t="s">
        <v>83</v>
      </c>
      <c r="AW570" s="14" t="s">
        <v>31</v>
      </c>
      <c r="AX570" s="14" t="s">
        <v>74</v>
      </c>
      <c r="AY570" s="277" t="s">
        <v>160</v>
      </c>
    </row>
    <row r="571" s="16" customFormat="1">
      <c r="A571" s="16"/>
      <c r="B571" s="299"/>
      <c r="C571" s="300"/>
      <c r="D571" s="258" t="s">
        <v>169</v>
      </c>
      <c r="E571" s="301" t="s">
        <v>1</v>
      </c>
      <c r="F571" s="302" t="s">
        <v>189</v>
      </c>
      <c r="G571" s="300"/>
      <c r="H571" s="303">
        <v>7</v>
      </c>
      <c r="I571" s="304"/>
      <c r="J571" s="300"/>
      <c r="K571" s="300"/>
      <c r="L571" s="305"/>
      <c r="M571" s="306"/>
      <c r="N571" s="307"/>
      <c r="O571" s="307"/>
      <c r="P571" s="307"/>
      <c r="Q571" s="307"/>
      <c r="R571" s="307"/>
      <c r="S571" s="307"/>
      <c r="T571" s="308"/>
      <c r="U571" s="16"/>
      <c r="V571" s="16"/>
      <c r="W571" s="16"/>
      <c r="X571" s="16"/>
      <c r="Y571" s="16"/>
      <c r="Z571" s="16"/>
      <c r="AA571" s="16"/>
      <c r="AB571" s="16"/>
      <c r="AC571" s="16"/>
      <c r="AD571" s="16"/>
      <c r="AE571" s="16"/>
      <c r="AT571" s="309" t="s">
        <v>169</v>
      </c>
      <c r="AU571" s="309" t="s">
        <v>83</v>
      </c>
      <c r="AV571" s="16" t="s">
        <v>167</v>
      </c>
      <c r="AW571" s="16" t="s">
        <v>31</v>
      </c>
      <c r="AX571" s="16" t="s">
        <v>8</v>
      </c>
      <c r="AY571" s="309" t="s">
        <v>160</v>
      </c>
    </row>
    <row r="572" s="2" customFormat="1" ht="24.15" customHeight="1">
      <c r="A572" s="39"/>
      <c r="B572" s="40"/>
      <c r="C572" s="243" t="s">
        <v>1259</v>
      </c>
      <c r="D572" s="243" t="s">
        <v>163</v>
      </c>
      <c r="E572" s="244" t="s">
        <v>1260</v>
      </c>
      <c r="F572" s="245" t="s">
        <v>1261</v>
      </c>
      <c r="G572" s="246" t="s">
        <v>316</v>
      </c>
      <c r="H572" s="247">
        <v>11.550000000000001</v>
      </c>
      <c r="I572" s="248"/>
      <c r="J572" s="247">
        <f>ROUND(I572*H572,0)</f>
        <v>0</v>
      </c>
      <c r="K572" s="249"/>
      <c r="L572" s="45"/>
      <c r="M572" s="250" t="s">
        <v>1</v>
      </c>
      <c r="N572" s="251" t="s">
        <v>39</v>
      </c>
      <c r="O572" s="92"/>
      <c r="P572" s="252">
        <f>O572*H572</f>
        <v>0</v>
      </c>
      <c r="Q572" s="252">
        <v>0</v>
      </c>
      <c r="R572" s="252">
        <f>Q572*H572</f>
        <v>0</v>
      </c>
      <c r="S572" s="252">
        <v>0</v>
      </c>
      <c r="T572" s="253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54" t="s">
        <v>260</v>
      </c>
      <c r="AT572" s="254" t="s">
        <v>163</v>
      </c>
      <c r="AU572" s="254" t="s">
        <v>83</v>
      </c>
      <c r="AY572" s="18" t="s">
        <v>160</v>
      </c>
      <c r="BE572" s="255">
        <f>IF(N572="základní",J572,0)</f>
        <v>0</v>
      </c>
      <c r="BF572" s="255">
        <f>IF(N572="snížená",J572,0)</f>
        <v>0</v>
      </c>
      <c r="BG572" s="255">
        <f>IF(N572="zákl. přenesená",J572,0)</f>
        <v>0</v>
      </c>
      <c r="BH572" s="255">
        <f>IF(N572="sníž. přenesená",J572,0)</f>
        <v>0</v>
      </c>
      <c r="BI572" s="255">
        <f>IF(N572="nulová",J572,0)</f>
        <v>0</v>
      </c>
      <c r="BJ572" s="18" t="s">
        <v>8</v>
      </c>
      <c r="BK572" s="255">
        <f>ROUND(I572*H572,0)</f>
        <v>0</v>
      </c>
      <c r="BL572" s="18" t="s">
        <v>260</v>
      </c>
      <c r="BM572" s="254" t="s">
        <v>1262</v>
      </c>
    </row>
    <row r="573" s="14" customFormat="1">
      <c r="A573" s="14"/>
      <c r="B573" s="267"/>
      <c r="C573" s="268"/>
      <c r="D573" s="258" t="s">
        <v>169</v>
      </c>
      <c r="E573" s="269" t="s">
        <v>1</v>
      </c>
      <c r="F573" s="270" t="s">
        <v>1234</v>
      </c>
      <c r="G573" s="268"/>
      <c r="H573" s="271">
        <v>11.550000000000001</v>
      </c>
      <c r="I573" s="272"/>
      <c r="J573" s="268"/>
      <c r="K573" s="268"/>
      <c r="L573" s="273"/>
      <c r="M573" s="274"/>
      <c r="N573" s="275"/>
      <c r="O573" s="275"/>
      <c r="P573" s="275"/>
      <c r="Q573" s="275"/>
      <c r="R573" s="275"/>
      <c r="S573" s="275"/>
      <c r="T573" s="276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77" t="s">
        <v>169</v>
      </c>
      <c r="AU573" s="277" t="s">
        <v>83</v>
      </c>
      <c r="AV573" s="14" t="s">
        <v>83</v>
      </c>
      <c r="AW573" s="14" t="s">
        <v>31</v>
      </c>
      <c r="AX573" s="14" t="s">
        <v>8</v>
      </c>
      <c r="AY573" s="277" t="s">
        <v>160</v>
      </c>
    </row>
    <row r="574" s="2" customFormat="1" ht="24.15" customHeight="1">
      <c r="A574" s="39"/>
      <c r="B574" s="40"/>
      <c r="C574" s="278" t="s">
        <v>1263</v>
      </c>
      <c r="D574" s="278" t="s">
        <v>173</v>
      </c>
      <c r="E574" s="279" t="s">
        <v>1264</v>
      </c>
      <c r="F574" s="280" t="s">
        <v>1265</v>
      </c>
      <c r="G574" s="281" t="s">
        <v>316</v>
      </c>
      <c r="H574" s="282">
        <v>13.859999999999999</v>
      </c>
      <c r="I574" s="283"/>
      <c r="J574" s="282">
        <f>ROUND(I574*H574,0)</f>
        <v>0</v>
      </c>
      <c r="K574" s="284"/>
      <c r="L574" s="285"/>
      <c r="M574" s="286" t="s">
        <v>1</v>
      </c>
      <c r="N574" s="287" t="s">
        <v>39</v>
      </c>
      <c r="O574" s="92"/>
      <c r="P574" s="252">
        <f>O574*H574</f>
        <v>0</v>
      </c>
      <c r="Q574" s="252">
        <v>0.0050000000000000001</v>
      </c>
      <c r="R574" s="252">
        <f>Q574*H574</f>
        <v>0.0693</v>
      </c>
      <c r="S574" s="252">
        <v>0</v>
      </c>
      <c r="T574" s="253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54" t="s">
        <v>438</v>
      </c>
      <c r="AT574" s="254" t="s">
        <v>173</v>
      </c>
      <c r="AU574" s="254" t="s">
        <v>83</v>
      </c>
      <c r="AY574" s="18" t="s">
        <v>160</v>
      </c>
      <c r="BE574" s="255">
        <f>IF(N574="základní",J574,0)</f>
        <v>0</v>
      </c>
      <c r="BF574" s="255">
        <f>IF(N574="snížená",J574,0)</f>
        <v>0</v>
      </c>
      <c r="BG574" s="255">
        <f>IF(N574="zákl. přenesená",J574,0)</f>
        <v>0</v>
      </c>
      <c r="BH574" s="255">
        <f>IF(N574="sníž. přenesená",J574,0)</f>
        <v>0</v>
      </c>
      <c r="BI574" s="255">
        <f>IF(N574="nulová",J574,0)</f>
        <v>0</v>
      </c>
      <c r="BJ574" s="18" t="s">
        <v>8</v>
      </c>
      <c r="BK574" s="255">
        <f>ROUND(I574*H574,0)</f>
        <v>0</v>
      </c>
      <c r="BL574" s="18" t="s">
        <v>260</v>
      </c>
      <c r="BM574" s="254" t="s">
        <v>1266</v>
      </c>
    </row>
    <row r="575" s="14" customFormat="1">
      <c r="A575" s="14"/>
      <c r="B575" s="267"/>
      <c r="C575" s="268"/>
      <c r="D575" s="258" t="s">
        <v>169</v>
      </c>
      <c r="E575" s="269" t="s">
        <v>1</v>
      </c>
      <c r="F575" s="270" t="s">
        <v>1267</v>
      </c>
      <c r="G575" s="268"/>
      <c r="H575" s="271">
        <v>13.859999999999999</v>
      </c>
      <c r="I575" s="272"/>
      <c r="J575" s="268"/>
      <c r="K575" s="268"/>
      <c r="L575" s="273"/>
      <c r="M575" s="274"/>
      <c r="N575" s="275"/>
      <c r="O575" s="275"/>
      <c r="P575" s="275"/>
      <c r="Q575" s="275"/>
      <c r="R575" s="275"/>
      <c r="S575" s="275"/>
      <c r="T575" s="276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77" t="s">
        <v>169</v>
      </c>
      <c r="AU575" s="277" t="s">
        <v>83</v>
      </c>
      <c r="AV575" s="14" t="s">
        <v>83</v>
      </c>
      <c r="AW575" s="14" t="s">
        <v>31</v>
      </c>
      <c r="AX575" s="14" t="s">
        <v>8</v>
      </c>
      <c r="AY575" s="277" t="s">
        <v>160</v>
      </c>
    </row>
    <row r="576" s="2" customFormat="1" ht="16.5" customHeight="1">
      <c r="A576" s="39"/>
      <c r="B576" s="40"/>
      <c r="C576" s="243" t="s">
        <v>1268</v>
      </c>
      <c r="D576" s="243" t="s">
        <v>163</v>
      </c>
      <c r="E576" s="244" t="s">
        <v>1269</v>
      </c>
      <c r="F576" s="245" t="s">
        <v>1270</v>
      </c>
      <c r="G576" s="246" t="s">
        <v>390</v>
      </c>
      <c r="H576" s="247">
        <v>5</v>
      </c>
      <c r="I576" s="248"/>
      <c r="J576" s="247">
        <f>ROUND(I576*H576,0)</f>
        <v>0</v>
      </c>
      <c r="K576" s="249"/>
      <c r="L576" s="45"/>
      <c r="M576" s="250" t="s">
        <v>1</v>
      </c>
      <c r="N576" s="251" t="s">
        <v>39</v>
      </c>
      <c r="O576" s="92"/>
      <c r="P576" s="252">
        <f>O576*H576</f>
        <v>0</v>
      </c>
      <c r="Q576" s="252">
        <v>0</v>
      </c>
      <c r="R576" s="252">
        <f>Q576*H576</f>
        <v>0</v>
      </c>
      <c r="S576" s="252">
        <v>0</v>
      </c>
      <c r="T576" s="253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54" t="s">
        <v>260</v>
      </c>
      <c r="AT576" s="254" t="s">
        <v>163</v>
      </c>
      <c r="AU576" s="254" t="s">
        <v>83</v>
      </c>
      <c r="AY576" s="18" t="s">
        <v>160</v>
      </c>
      <c r="BE576" s="255">
        <f>IF(N576="základní",J576,0)</f>
        <v>0</v>
      </c>
      <c r="BF576" s="255">
        <f>IF(N576="snížená",J576,0)</f>
        <v>0</v>
      </c>
      <c r="BG576" s="255">
        <f>IF(N576="zákl. přenesená",J576,0)</f>
        <v>0</v>
      </c>
      <c r="BH576" s="255">
        <f>IF(N576="sníž. přenesená",J576,0)</f>
        <v>0</v>
      </c>
      <c r="BI576" s="255">
        <f>IF(N576="nulová",J576,0)</f>
        <v>0</v>
      </c>
      <c r="BJ576" s="18" t="s">
        <v>8</v>
      </c>
      <c r="BK576" s="255">
        <f>ROUND(I576*H576,0)</f>
        <v>0</v>
      </c>
      <c r="BL576" s="18" t="s">
        <v>260</v>
      </c>
      <c r="BM576" s="254" t="s">
        <v>1271</v>
      </c>
    </row>
    <row r="577" s="2" customFormat="1" ht="16.5" customHeight="1">
      <c r="A577" s="39"/>
      <c r="B577" s="40"/>
      <c r="C577" s="243" t="s">
        <v>1272</v>
      </c>
      <c r="D577" s="243" t="s">
        <v>163</v>
      </c>
      <c r="E577" s="244" t="s">
        <v>1273</v>
      </c>
      <c r="F577" s="245" t="s">
        <v>1274</v>
      </c>
      <c r="G577" s="246" t="s">
        <v>390</v>
      </c>
      <c r="H577" s="247">
        <v>2</v>
      </c>
      <c r="I577" s="248"/>
      <c r="J577" s="247">
        <f>ROUND(I577*H577,0)</f>
        <v>0</v>
      </c>
      <c r="K577" s="249"/>
      <c r="L577" s="45"/>
      <c r="M577" s="250" t="s">
        <v>1</v>
      </c>
      <c r="N577" s="251" t="s">
        <v>39</v>
      </c>
      <c r="O577" s="92"/>
      <c r="P577" s="252">
        <f>O577*H577</f>
        <v>0</v>
      </c>
      <c r="Q577" s="252">
        <v>0</v>
      </c>
      <c r="R577" s="252">
        <f>Q577*H577</f>
        <v>0</v>
      </c>
      <c r="S577" s="252">
        <v>0</v>
      </c>
      <c r="T577" s="253">
        <f>S577*H577</f>
        <v>0</v>
      </c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R577" s="254" t="s">
        <v>260</v>
      </c>
      <c r="AT577" s="254" t="s">
        <v>163</v>
      </c>
      <c r="AU577" s="254" t="s">
        <v>83</v>
      </c>
      <c r="AY577" s="18" t="s">
        <v>160</v>
      </c>
      <c r="BE577" s="255">
        <f>IF(N577="základní",J577,0)</f>
        <v>0</v>
      </c>
      <c r="BF577" s="255">
        <f>IF(N577="snížená",J577,0)</f>
        <v>0</v>
      </c>
      <c r="BG577" s="255">
        <f>IF(N577="zákl. přenesená",J577,0)</f>
        <v>0</v>
      </c>
      <c r="BH577" s="255">
        <f>IF(N577="sníž. přenesená",J577,0)</f>
        <v>0</v>
      </c>
      <c r="BI577" s="255">
        <f>IF(N577="nulová",J577,0)</f>
        <v>0</v>
      </c>
      <c r="BJ577" s="18" t="s">
        <v>8</v>
      </c>
      <c r="BK577" s="255">
        <f>ROUND(I577*H577,0)</f>
        <v>0</v>
      </c>
      <c r="BL577" s="18" t="s">
        <v>260</v>
      </c>
      <c r="BM577" s="254" t="s">
        <v>1275</v>
      </c>
    </row>
    <row r="578" s="2" customFormat="1" ht="16.5" customHeight="1">
      <c r="A578" s="39"/>
      <c r="B578" s="40"/>
      <c r="C578" s="243" t="s">
        <v>1276</v>
      </c>
      <c r="D578" s="243" t="s">
        <v>163</v>
      </c>
      <c r="E578" s="244" t="s">
        <v>1277</v>
      </c>
      <c r="F578" s="245" t="s">
        <v>1278</v>
      </c>
      <c r="G578" s="246" t="s">
        <v>390</v>
      </c>
      <c r="H578" s="247">
        <v>1</v>
      </c>
      <c r="I578" s="248"/>
      <c r="J578" s="247">
        <f>ROUND(I578*H578,0)</f>
        <v>0</v>
      </c>
      <c r="K578" s="249"/>
      <c r="L578" s="45"/>
      <c r="M578" s="250" t="s">
        <v>1</v>
      </c>
      <c r="N578" s="251" t="s">
        <v>39</v>
      </c>
      <c r="O578" s="92"/>
      <c r="P578" s="252">
        <f>O578*H578</f>
        <v>0</v>
      </c>
      <c r="Q578" s="252">
        <v>0</v>
      </c>
      <c r="R578" s="252">
        <f>Q578*H578</f>
        <v>0</v>
      </c>
      <c r="S578" s="252">
        <v>0</v>
      </c>
      <c r="T578" s="253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54" t="s">
        <v>260</v>
      </c>
      <c r="AT578" s="254" t="s">
        <v>163</v>
      </c>
      <c r="AU578" s="254" t="s">
        <v>83</v>
      </c>
      <c r="AY578" s="18" t="s">
        <v>160</v>
      </c>
      <c r="BE578" s="255">
        <f>IF(N578="základní",J578,0)</f>
        <v>0</v>
      </c>
      <c r="BF578" s="255">
        <f>IF(N578="snížená",J578,0)</f>
        <v>0</v>
      </c>
      <c r="BG578" s="255">
        <f>IF(N578="zákl. přenesená",J578,0)</f>
        <v>0</v>
      </c>
      <c r="BH578" s="255">
        <f>IF(N578="sníž. přenesená",J578,0)</f>
        <v>0</v>
      </c>
      <c r="BI578" s="255">
        <f>IF(N578="nulová",J578,0)</f>
        <v>0</v>
      </c>
      <c r="BJ578" s="18" t="s">
        <v>8</v>
      </c>
      <c r="BK578" s="255">
        <f>ROUND(I578*H578,0)</f>
        <v>0</v>
      </c>
      <c r="BL578" s="18" t="s">
        <v>260</v>
      </c>
      <c r="BM578" s="254" t="s">
        <v>1279</v>
      </c>
    </row>
    <row r="579" s="2" customFormat="1" ht="16.5" customHeight="1">
      <c r="A579" s="39"/>
      <c r="B579" s="40"/>
      <c r="C579" s="243" t="s">
        <v>1280</v>
      </c>
      <c r="D579" s="243" t="s">
        <v>163</v>
      </c>
      <c r="E579" s="244" t="s">
        <v>1281</v>
      </c>
      <c r="F579" s="245" t="s">
        <v>1282</v>
      </c>
      <c r="G579" s="246" t="s">
        <v>390</v>
      </c>
      <c r="H579" s="247">
        <v>2</v>
      </c>
      <c r="I579" s="248"/>
      <c r="J579" s="247">
        <f>ROUND(I579*H579,0)</f>
        <v>0</v>
      </c>
      <c r="K579" s="249"/>
      <c r="L579" s="45"/>
      <c r="M579" s="250" t="s">
        <v>1</v>
      </c>
      <c r="N579" s="251" t="s">
        <v>39</v>
      </c>
      <c r="O579" s="92"/>
      <c r="P579" s="252">
        <f>O579*H579</f>
        <v>0</v>
      </c>
      <c r="Q579" s="252">
        <v>0</v>
      </c>
      <c r="R579" s="252">
        <f>Q579*H579</f>
        <v>0</v>
      </c>
      <c r="S579" s="252">
        <v>0</v>
      </c>
      <c r="T579" s="253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54" t="s">
        <v>260</v>
      </c>
      <c r="AT579" s="254" t="s">
        <v>163</v>
      </c>
      <c r="AU579" s="254" t="s">
        <v>83</v>
      </c>
      <c r="AY579" s="18" t="s">
        <v>160</v>
      </c>
      <c r="BE579" s="255">
        <f>IF(N579="základní",J579,0)</f>
        <v>0</v>
      </c>
      <c r="BF579" s="255">
        <f>IF(N579="snížená",J579,0)</f>
        <v>0</v>
      </c>
      <c r="BG579" s="255">
        <f>IF(N579="zákl. přenesená",J579,0)</f>
        <v>0</v>
      </c>
      <c r="BH579" s="255">
        <f>IF(N579="sníž. přenesená",J579,0)</f>
        <v>0</v>
      </c>
      <c r="BI579" s="255">
        <f>IF(N579="nulová",J579,0)</f>
        <v>0</v>
      </c>
      <c r="BJ579" s="18" t="s">
        <v>8</v>
      </c>
      <c r="BK579" s="255">
        <f>ROUND(I579*H579,0)</f>
        <v>0</v>
      </c>
      <c r="BL579" s="18" t="s">
        <v>260</v>
      </c>
      <c r="BM579" s="254" t="s">
        <v>1283</v>
      </c>
    </row>
    <row r="580" s="2" customFormat="1" ht="16.5" customHeight="1">
      <c r="A580" s="39"/>
      <c r="B580" s="40"/>
      <c r="C580" s="243" t="s">
        <v>1284</v>
      </c>
      <c r="D580" s="243" t="s">
        <v>163</v>
      </c>
      <c r="E580" s="244" t="s">
        <v>1285</v>
      </c>
      <c r="F580" s="245" t="s">
        <v>1286</v>
      </c>
      <c r="G580" s="246" t="s">
        <v>390</v>
      </c>
      <c r="H580" s="247">
        <v>2</v>
      </c>
      <c r="I580" s="248"/>
      <c r="J580" s="247">
        <f>ROUND(I580*H580,0)</f>
        <v>0</v>
      </c>
      <c r="K580" s="249"/>
      <c r="L580" s="45"/>
      <c r="M580" s="250" t="s">
        <v>1</v>
      </c>
      <c r="N580" s="251" t="s">
        <v>39</v>
      </c>
      <c r="O580" s="92"/>
      <c r="P580" s="252">
        <f>O580*H580</f>
        <v>0</v>
      </c>
      <c r="Q580" s="252">
        <v>0</v>
      </c>
      <c r="R580" s="252">
        <f>Q580*H580</f>
        <v>0</v>
      </c>
      <c r="S580" s="252">
        <v>0</v>
      </c>
      <c r="T580" s="253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54" t="s">
        <v>260</v>
      </c>
      <c r="AT580" s="254" t="s">
        <v>163</v>
      </c>
      <c r="AU580" s="254" t="s">
        <v>83</v>
      </c>
      <c r="AY580" s="18" t="s">
        <v>160</v>
      </c>
      <c r="BE580" s="255">
        <f>IF(N580="základní",J580,0)</f>
        <v>0</v>
      </c>
      <c r="BF580" s="255">
        <f>IF(N580="snížená",J580,0)</f>
        <v>0</v>
      </c>
      <c r="BG580" s="255">
        <f>IF(N580="zákl. přenesená",J580,0)</f>
        <v>0</v>
      </c>
      <c r="BH580" s="255">
        <f>IF(N580="sníž. přenesená",J580,0)</f>
        <v>0</v>
      </c>
      <c r="BI580" s="255">
        <f>IF(N580="nulová",J580,0)</f>
        <v>0</v>
      </c>
      <c r="BJ580" s="18" t="s">
        <v>8</v>
      </c>
      <c r="BK580" s="255">
        <f>ROUND(I580*H580,0)</f>
        <v>0</v>
      </c>
      <c r="BL580" s="18" t="s">
        <v>260</v>
      </c>
      <c r="BM580" s="254" t="s">
        <v>1287</v>
      </c>
    </row>
    <row r="581" s="2" customFormat="1" ht="16.5" customHeight="1">
      <c r="A581" s="39"/>
      <c r="B581" s="40"/>
      <c r="C581" s="243" t="s">
        <v>1288</v>
      </c>
      <c r="D581" s="243" t="s">
        <v>163</v>
      </c>
      <c r="E581" s="244" t="s">
        <v>1289</v>
      </c>
      <c r="F581" s="245" t="s">
        <v>1290</v>
      </c>
      <c r="G581" s="246" t="s">
        <v>390</v>
      </c>
      <c r="H581" s="247">
        <v>1</v>
      </c>
      <c r="I581" s="248"/>
      <c r="J581" s="247">
        <f>ROUND(I581*H581,0)</f>
        <v>0</v>
      </c>
      <c r="K581" s="249"/>
      <c r="L581" s="45"/>
      <c r="M581" s="250" t="s">
        <v>1</v>
      </c>
      <c r="N581" s="251" t="s">
        <v>39</v>
      </c>
      <c r="O581" s="92"/>
      <c r="P581" s="252">
        <f>O581*H581</f>
        <v>0</v>
      </c>
      <c r="Q581" s="252">
        <v>0</v>
      </c>
      <c r="R581" s="252">
        <f>Q581*H581</f>
        <v>0</v>
      </c>
      <c r="S581" s="252">
        <v>0</v>
      </c>
      <c r="T581" s="253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54" t="s">
        <v>260</v>
      </c>
      <c r="AT581" s="254" t="s">
        <v>163</v>
      </c>
      <c r="AU581" s="254" t="s">
        <v>83</v>
      </c>
      <c r="AY581" s="18" t="s">
        <v>160</v>
      </c>
      <c r="BE581" s="255">
        <f>IF(N581="základní",J581,0)</f>
        <v>0</v>
      </c>
      <c r="BF581" s="255">
        <f>IF(N581="snížená",J581,0)</f>
        <v>0</v>
      </c>
      <c r="BG581" s="255">
        <f>IF(N581="zákl. přenesená",J581,0)</f>
        <v>0</v>
      </c>
      <c r="BH581" s="255">
        <f>IF(N581="sníž. přenesená",J581,0)</f>
        <v>0</v>
      </c>
      <c r="BI581" s="255">
        <f>IF(N581="nulová",J581,0)</f>
        <v>0</v>
      </c>
      <c r="BJ581" s="18" t="s">
        <v>8</v>
      </c>
      <c r="BK581" s="255">
        <f>ROUND(I581*H581,0)</f>
        <v>0</v>
      </c>
      <c r="BL581" s="18" t="s">
        <v>260</v>
      </c>
      <c r="BM581" s="254" t="s">
        <v>1291</v>
      </c>
    </row>
    <row r="582" s="2" customFormat="1" ht="16.5" customHeight="1">
      <c r="A582" s="39"/>
      <c r="B582" s="40"/>
      <c r="C582" s="243" t="s">
        <v>1292</v>
      </c>
      <c r="D582" s="243" t="s">
        <v>163</v>
      </c>
      <c r="E582" s="244" t="s">
        <v>1293</v>
      </c>
      <c r="F582" s="245" t="s">
        <v>1294</v>
      </c>
      <c r="G582" s="246" t="s">
        <v>390</v>
      </c>
      <c r="H582" s="247">
        <v>3</v>
      </c>
      <c r="I582" s="248"/>
      <c r="J582" s="247">
        <f>ROUND(I582*H582,0)</f>
        <v>0</v>
      </c>
      <c r="K582" s="249"/>
      <c r="L582" s="45"/>
      <c r="M582" s="250" t="s">
        <v>1</v>
      </c>
      <c r="N582" s="251" t="s">
        <v>39</v>
      </c>
      <c r="O582" s="92"/>
      <c r="P582" s="252">
        <f>O582*H582</f>
        <v>0</v>
      </c>
      <c r="Q582" s="252">
        <v>0</v>
      </c>
      <c r="R582" s="252">
        <f>Q582*H582</f>
        <v>0</v>
      </c>
      <c r="S582" s="252">
        <v>0</v>
      </c>
      <c r="T582" s="253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54" t="s">
        <v>260</v>
      </c>
      <c r="AT582" s="254" t="s">
        <v>163</v>
      </c>
      <c r="AU582" s="254" t="s">
        <v>83</v>
      </c>
      <c r="AY582" s="18" t="s">
        <v>160</v>
      </c>
      <c r="BE582" s="255">
        <f>IF(N582="základní",J582,0)</f>
        <v>0</v>
      </c>
      <c r="BF582" s="255">
        <f>IF(N582="snížená",J582,0)</f>
        <v>0</v>
      </c>
      <c r="BG582" s="255">
        <f>IF(N582="zákl. přenesená",J582,0)</f>
        <v>0</v>
      </c>
      <c r="BH582" s="255">
        <f>IF(N582="sníž. přenesená",J582,0)</f>
        <v>0</v>
      </c>
      <c r="BI582" s="255">
        <f>IF(N582="nulová",J582,0)</f>
        <v>0</v>
      </c>
      <c r="BJ582" s="18" t="s">
        <v>8</v>
      </c>
      <c r="BK582" s="255">
        <f>ROUND(I582*H582,0)</f>
        <v>0</v>
      </c>
      <c r="BL582" s="18" t="s">
        <v>260</v>
      </c>
      <c r="BM582" s="254" t="s">
        <v>1295</v>
      </c>
    </row>
    <row r="583" s="2" customFormat="1" ht="16.5" customHeight="1">
      <c r="A583" s="39"/>
      <c r="B583" s="40"/>
      <c r="C583" s="243" t="s">
        <v>1296</v>
      </c>
      <c r="D583" s="243" t="s">
        <v>163</v>
      </c>
      <c r="E583" s="244" t="s">
        <v>1297</v>
      </c>
      <c r="F583" s="245" t="s">
        <v>1298</v>
      </c>
      <c r="G583" s="246" t="s">
        <v>390</v>
      </c>
      <c r="H583" s="247">
        <v>1</v>
      </c>
      <c r="I583" s="248"/>
      <c r="J583" s="247">
        <f>ROUND(I583*H583,0)</f>
        <v>0</v>
      </c>
      <c r="K583" s="249"/>
      <c r="L583" s="45"/>
      <c r="M583" s="250" t="s">
        <v>1</v>
      </c>
      <c r="N583" s="251" t="s">
        <v>39</v>
      </c>
      <c r="O583" s="92"/>
      <c r="P583" s="252">
        <f>O583*H583</f>
        <v>0</v>
      </c>
      <c r="Q583" s="252">
        <v>0</v>
      </c>
      <c r="R583" s="252">
        <f>Q583*H583</f>
        <v>0</v>
      </c>
      <c r="S583" s="252">
        <v>0</v>
      </c>
      <c r="T583" s="253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54" t="s">
        <v>260</v>
      </c>
      <c r="AT583" s="254" t="s">
        <v>163</v>
      </c>
      <c r="AU583" s="254" t="s">
        <v>83</v>
      </c>
      <c r="AY583" s="18" t="s">
        <v>160</v>
      </c>
      <c r="BE583" s="255">
        <f>IF(N583="základní",J583,0)</f>
        <v>0</v>
      </c>
      <c r="BF583" s="255">
        <f>IF(N583="snížená",J583,0)</f>
        <v>0</v>
      </c>
      <c r="BG583" s="255">
        <f>IF(N583="zákl. přenesená",J583,0)</f>
        <v>0</v>
      </c>
      <c r="BH583" s="255">
        <f>IF(N583="sníž. přenesená",J583,0)</f>
        <v>0</v>
      </c>
      <c r="BI583" s="255">
        <f>IF(N583="nulová",J583,0)</f>
        <v>0</v>
      </c>
      <c r="BJ583" s="18" t="s">
        <v>8</v>
      </c>
      <c r="BK583" s="255">
        <f>ROUND(I583*H583,0)</f>
        <v>0</v>
      </c>
      <c r="BL583" s="18" t="s">
        <v>260</v>
      </c>
      <c r="BM583" s="254" t="s">
        <v>1299</v>
      </c>
    </row>
    <row r="584" s="2" customFormat="1" ht="16.5" customHeight="1">
      <c r="A584" s="39"/>
      <c r="B584" s="40"/>
      <c r="C584" s="243" t="s">
        <v>1300</v>
      </c>
      <c r="D584" s="243" t="s">
        <v>163</v>
      </c>
      <c r="E584" s="244" t="s">
        <v>1301</v>
      </c>
      <c r="F584" s="245" t="s">
        <v>1302</v>
      </c>
      <c r="G584" s="246" t="s">
        <v>390</v>
      </c>
      <c r="H584" s="247">
        <v>2</v>
      </c>
      <c r="I584" s="248"/>
      <c r="J584" s="247">
        <f>ROUND(I584*H584,0)</f>
        <v>0</v>
      </c>
      <c r="K584" s="249"/>
      <c r="L584" s="45"/>
      <c r="M584" s="250" t="s">
        <v>1</v>
      </c>
      <c r="N584" s="251" t="s">
        <v>39</v>
      </c>
      <c r="O584" s="92"/>
      <c r="P584" s="252">
        <f>O584*H584</f>
        <v>0</v>
      </c>
      <c r="Q584" s="252">
        <v>0</v>
      </c>
      <c r="R584" s="252">
        <f>Q584*H584</f>
        <v>0</v>
      </c>
      <c r="S584" s="252">
        <v>0</v>
      </c>
      <c r="T584" s="253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54" t="s">
        <v>260</v>
      </c>
      <c r="AT584" s="254" t="s">
        <v>163</v>
      </c>
      <c r="AU584" s="254" t="s">
        <v>83</v>
      </c>
      <c r="AY584" s="18" t="s">
        <v>160</v>
      </c>
      <c r="BE584" s="255">
        <f>IF(N584="základní",J584,0)</f>
        <v>0</v>
      </c>
      <c r="BF584" s="255">
        <f>IF(N584="snížená",J584,0)</f>
        <v>0</v>
      </c>
      <c r="BG584" s="255">
        <f>IF(N584="zákl. přenesená",J584,0)</f>
        <v>0</v>
      </c>
      <c r="BH584" s="255">
        <f>IF(N584="sníž. přenesená",J584,0)</f>
        <v>0</v>
      </c>
      <c r="BI584" s="255">
        <f>IF(N584="nulová",J584,0)</f>
        <v>0</v>
      </c>
      <c r="BJ584" s="18" t="s">
        <v>8</v>
      </c>
      <c r="BK584" s="255">
        <f>ROUND(I584*H584,0)</f>
        <v>0</v>
      </c>
      <c r="BL584" s="18" t="s">
        <v>260</v>
      </c>
      <c r="BM584" s="254" t="s">
        <v>1303</v>
      </c>
    </row>
    <row r="585" s="2" customFormat="1" ht="16.5" customHeight="1">
      <c r="A585" s="39"/>
      <c r="B585" s="40"/>
      <c r="C585" s="243" t="s">
        <v>1304</v>
      </c>
      <c r="D585" s="243" t="s">
        <v>163</v>
      </c>
      <c r="E585" s="244" t="s">
        <v>1305</v>
      </c>
      <c r="F585" s="245" t="s">
        <v>1306</v>
      </c>
      <c r="G585" s="246" t="s">
        <v>390</v>
      </c>
      <c r="H585" s="247">
        <v>1</v>
      </c>
      <c r="I585" s="248"/>
      <c r="J585" s="247">
        <f>ROUND(I585*H585,0)</f>
        <v>0</v>
      </c>
      <c r="K585" s="249"/>
      <c r="L585" s="45"/>
      <c r="M585" s="250" t="s">
        <v>1</v>
      </c>
      <c r="N585" s="251" t="s">
        <v>39</v>
      </c>
      <c r="O585" s="92"/>
      <c r="P585" s="252">
        <f>O585*H585</f>
        <v>0</v>
      </c>
      <c r="Q585" s="252">
        <v>0</v>
      </c>
      <c r="R585" s="252">
        <f>Q585*H585</f>
        <v>0</v>
      </c>
      <c r="S585" s="252">
        <v>0</v>
      </c>
      <c r="T585" s="253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54" t="s">
        <v>260</v>
      </c>
      <c r="AT585" s="254" t="s">
        <v>163</v>
      </c>
      <c r="AU585" s="254" t="s">
        <v>83</v>
      </c>
      <c r="AY585" s="18" t="s">
        <v>160</v>
      </c>
      <c r="BE585" s="255">
        <f>IF(N585="základní",J585,0)</f>
        <v>0</v>
      </c>
      <c r="BF585" s="255">
        <f>IF(N585="snížená",J585,0)</f>
        <v>0</v>
      </c>
      <c r="BG585" s="255">
        <f>IF(N585="zákl. přenesená",J585,0)</f>
        <v>0</v>
      </c>
      <c r="BH585" s="255">
        <f>IF(N585="sníž. přenesená",J585,0)</f>
        <v>0</v>
      </c>
      <c r="BI585" s="255">
        <f>IF(N585="nulová",J585,0)</f>
        <v>0</v>
      </c>
      <c r="BJ585" s="18" t="s">
        <v>8</v>
      </c>
      <c r="BK585" s="255">
        <f>ROUND(I585*H585,0)</f>
        <v>0</v>
      </c>
      <c r="BL585" s="18" t="s">
        <v>260</v>
      </c>
      <c r="BM585" s="254" t="s">
        <v>1307</v>
      </c>
    </row>
    <row r="586" s="2" customFormat="1" ht="16.5" customHeight="1">
      <c r="A586" s="39"/>
      <c r="B586" s="40"/>
      <c r="C586" s="243" t="s">
        <v>1308</v>
      </c>
      <c r="D586" s="243" t="s">
        <v>163</v>
      </c>
      <c r="E586" s="244" t="s">
        <v>1309</v>
      </c>
      <c r="F586" s="245" t="s">
        <v>1310</v>
      </c>
      <c r="G586" s="246" t="s">
        <v>390</v>
      </c>
      <c r="H586" s="247">
        <v>2</v>
      </c>
      <c r="I586" s="248"/>
      <c r="J586" s="247">
        <f>ROUND(I586*H586,0)</f>
        <v>0</v>
      </c>
      <c r="K586" s="249"/>
      <c r="L586" s="45"/>
      <c r="M586" s="250" t="s">
        <v>1</v>
      </c>
      <c r="N586" s="251" t="s">
        <v>39</v>
      </c>
      <c r="O586" s="92"/>
      <c r="P586" s="252">
        <f>O586*H586</f>
        <v>0</v>
      </c>
      <c r="Q586" s="252">
        <v>0</v>
      </c>
      <c r="R586" s="252">
        <f>Q586*H586</f>
        <v>0</v>
      </c>
      <c r="S586" s="252">
        <v>0</v>
      </c>
      <c r="T586" s="253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54" t="s">
        <v>260</v>
      </c>
      <c r="AT586" s="254" t="s">
        <v>163</v>
      </c>
      <c r="AU586" s="254" t="s">
        <v>83</v>
      </c>
      <c r="AY586" s="18" t="s">
        <v>160</v>
      </c>
      <c r="BE586" s="255">
        <f>IF(N586="základní",J586,0)</f>
        <v>0</v>
      </c>
      <c r="BF586" s="255">
        <f>IF(N586="snížená",J586,0)</f>
        <v>0</v>
      </c>
      <c r="BG586" s="255">
        <f>IF(N586="zákl. přenesená",J586,0)</f>
        <v>0</v>
      </c>
      <c r="BH586" s="255">
        <f>IF(N586="sníž. přenesená",J586,0)</f>
        <v>0</v>
      </c>
      <c r="BI586" s="255">
        <f>IF(N586="nulová",J586,0)</f>
        <v>0</v>
      </c>
      <c r="BJ586" s="18" t="s">
        <v>8</v>
      </c>
      <c r="BK586" s="255">
        <f>ROUND(I586*H586,0)</f>
        <v>0</v>
      </c>
      <c r="BL586" s="18" t="s">
        <v>260</v>
      </c>
      <c r="BM586" s="254" t="s">
        <v>1311</v>
      </c>
    </row>
    <row r="587" s="2" customFormat="1" ht="16.5" customHeight="1">
      <c r="A587" s="39"/>
      <c r="B587" s="40"/>
      <c r="C587" s="243" t="s">
        <v>1312</v>
      </c>
      <c r="D587" s="243" t="s">
        <v>163</v>
      </c>
      <c r="E587" s="244" t="s">
        <v>1313</v>
      </c>
      <c r="F587" s="245" t="s">
        <v>1314</v>
      </c>
      <c r="G587" s="246" t="s">
        <v>390</v>
      </c>
      <c r="H587" s="247">
        <v>4</v>
      </c>
      <c r="I587" s="248"/>
      <c r="J587" s="247">
        <f>ROUND(I587*H587,0)</f>
        <v>0</v>
      </c>
      <c r="K587" s="249"/>
      <c r="L587" s="45"/>
      <c r="M587" s="250" t="s">
        <v>1</v>
      </c>
      <c r="N587" s="251" t="s">
        <v>39</v>
      </c>
      <c r="O587" s="92"/>
      <c r="P587" s="252">
        <f>O587*H587</f>
        <v>0</v>
      </c>
      <c r="Q587" s="252">
        <v>0</v>
      </c>
      <c r="R587" s="252">
        <f>Q587*H587</f>
        <v>0</v>
      </c>
      <c r="S587" s="252">
        <v>0</v>
      </c>
      <c r="T587" s="253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54" t="s">
        <v>260</v>
      </c>
      <c r="AT587" s="254" t="s">
        <v>163</v>
      </c>
      <c r="AU587" s="254" t="s">
        <v>83</v>
      </c>
      <c r="AY587" s="18" t="s">
        <v>160</v>
      </c>
      <c r="BE587" s="255">
        <f>IF(N587="základní",J587,0)</f>
        <v>0</v>
      </c>
      <c r="BF587" s="255">
        <f>IF(N587="snížená",J587,0)</f>
        <v>0</v>
      </c>
      <c r="BG587" s="255">
        <f>IF(N587="zákl. přenesená",J587,0)</f>
        <v>0</v>
      </c>
      <c r="BH587" s="255">
        <f>IF(N587="sníž. přenesená",J587,0)</f>
        <v>0</v>
      </c>
      <c r="BI587" s="255">
        <f>IF(N587="nulová",J587,0)</f>
        <v>0</v>
      </c>
      <c r="BJ587" s="18" t="s">
        <v>8</v>
      </c>
      <c r="BK587" s="255">
        <f>ROUND(I587*H587,0)</f>
        <v>0</v>
      </c>
      <c r="BL587" s="18" t="s">
        <v>260</v>
      </c>
      <c r="BM587" s="254" t="s">
        <v>1315</v>
      </c>
    </row>
    <row r="588" s="2" customFormat="1" ht="16.5" customHeight="1">
      <c r="A588" s="39"/>
      <c r="B588" s="40"/>
      <c r="C588" s="243" t="s">
        <v>1316</v>
      </c>
      <c r="D588" s="243" t="s">
        <v>163</v>
      </c>
      <c r="E588" s="244" t="s">
        <v>1317</v>
      </c>
      <c r="F588" s="245" t="s">
        <v>1318</v>
      </c>
      <c r="G588" s="246" t="s">
        <v>390</v>
      </c>
      <c r="H588" s="247">
        <v>1</v>
      </c>
      <c r="I588" s="248"/>
      <c r="J588" s="247">
        <f>ROUND(I588*H588,0)</f>
        <v>0</v>
      </c>
      <c r="K588" s="249"/>
      <c r="L588" s="45"/>
      <c r="M588" s="250" t="s">
        <v>1</v>
      </c>
      <c r="N588" s="251" t="s">
        <v>39</v>
      </c>
      <c r="O588" s="92"/>
      <c r="P588" s="252">
        <f>O588*H588</f>
        <v>0</v>
      </c>
      <c r="Q588" s="252">
        <v>0</v>
      </c>
      <c r="R588" s="252">
        <f>Q588*H588</f>
        <v>0</v>
      </c>
      <c r="S588" s="252">
        <v>0</v>
      </c>
      <c r="T588" s="253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54" t="s">
        <v>260</v>
      </c>
      <c r="AT588" s="254" t="s">
        <v>163</v>
      </c>
      <c r="AU588" s="254" t="s">
        <v>83</v>
      </c>
      <c r="AY588" s="18" t="s">
        <v>160</v>
      </c>
      <c r="BE588" s="255">
        <f>IF(N588="základní",J588,0)</f>
        <v>0</v>
      </c>
      <c r="BF588" s="255">
        <f>IF(N588="snížená",J588,0)</f>
        <v>0</v>
      </c>
      <c r="BG588" s="255">
        <f>IF(N588="zákl. přenesená",J588,0)</f>
        <v>0</v>
      </c>
      <c r="BH588" s="255">
        <f>IF(N588="sníž. přenesená",J588,0)</f>
        <v>0</v>
      </c>
      <c r="BI588" s="255">
        <f>IF(N588="nulová",J588,0)</f>
        <v>0</v>
      </c>
      <c r="BJ588" s="18" t="s">
        <v>8</v>
      </c>
      <c r="BK588" s="255">
        <f>ROUND(I588*H588,0)</f>
        <v>0</v>
      </c>
      <c r="BL588" s="18" t="s">
        <v>260</v>
      </c>
      <c r="BM588" s="254" t="s">
        <v>1319</v>
      </c>
    </row>
    <row r="589" s="2" customFormat="1" ht="16.5" customHeight="1">
      <c r="A589" s="39"/>
      <c r="B589" s="40"/>
      <c r="C589" s="243" t="s">
        <v>1320</v>
      </c>
      <c r="D589" s="243" t="s">
        <v>163</v>
      </c>
      <c r="E589" s="244" t="s">
        <v>1321</v>
      </c>
      <c r="F589" s="245" t="s">
        <v>1322</v>
      </c>
      <c r="G589" s="246" t="s">
        <v>390</v>
      </c>
      <c r="H589" s="247">
        <v>1</v>
      </c>
      <c r="I589" s="248"/>
      <c r="J589" s="247">
        <f>ROUND(I589*H589,0)</f>
        <v>0</v>
      </c>
      <c r="K589" s="249"/>
      <c r="L589" s="45"/>
      <c r="M589" s="250" t="s">
        <v>1</v>
      </c>
      <c r="N589" s="251" t="s">
        <v>39</v>
      </c>
      <c r="O589" s="92"/>
      <c r="P589" s="252">
        <f>O589*H589</f>
        <v>0</v>
      </c>
      <c r="Q589" s="252">
        <v>0</v>
      </c>
      <c r="R589" s="252">
        <f>Q589*H589</f>
        <v>0</v>
      </c>
      <c r="S589" s="252">
        <v>0</v>
      </c>
      <c r="T589" s="253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54" t="s">
        <v>260</v>
      </c>
      <c r="AT589" s="254" t="s">
        <v>163</v>
      </c>
      <c r="AU589" s="254" t="s">
        <v>83</v>
      </c>
      <c r="AY589" s="18" t="s">
        <v>160</v>
      </c>
      <c r="BE589" s="255">
        <f>IF(N589="základní",J589,0)</f>
        <v>0</v>
      </c>
      <c r="BF589" s="255">
        <f>IF(N589="snížená",J589,0)</f>
        <v>0</v>
      </c>
      <c r="BG589" s="255">
        <f>IF(N589="zákl. přenesená",J589,0)</f>
        <v>0</v>
      </c>
      <c r="BH589" s="255">
        <f>IF(N589="sníž. přenesená",J589,0)</f>
        <v>0</v>
      </c>
      <c r="BI589" s="255">
        <f>IF(N589="nulová",J589,0)</f>
        <v>0</v>
      </c>
      <c r="BJ589" s="18" t="s">
        <v>8</v>
      </c>
      <c r="BK589" s="255">
        <f>ROUND(I589*H589,0)</f>
        <v>0</v>
      </c>
      <c r="BL589" s="18" t="s">
        <v>260</v>
      </c>
      <c r="BM589" s="254" t="s">
        <v>1323</v>
      </c>
    </row>
    <row r="590" s="2" customFormat="1" ht="16.5" customHeight="1">
      <c r="A590" s="39"/>
      <c r="B590" s="40"/>
      <c r="C590" s="243" t="s">
        <v>1324</v>
      </c>
      <c r="D590" s="243" t="s">
        <v>163</v>
      </c>
      <c r="E590" s="244" t="s">
        <v>1325</v>
      </c>
      <c r="F590" s="245" t="s">
        <v>1326</v>
      </c>
      <c r="G590" s="246" t="s">
        <v>390</v>
      </c>
      <c r="H590" s="247">
        <v>1</v>
      </c>
      <c r="I590" s="248"/>
      <c r="J590" s="247">
        <f>ROUND(I590*H590,0)</f>
        <v>0</v>
      </c>
      <c r="K590" s="249"/>
      <c r="L590" s="45"/>
      <c r="M590" s="250" t="s">
        <v>1</v>
      </c>
      <c r="N590" s="251" t="s">
        <v>39</v>
      </c>
      <c r="O590" s="92"/>
      <c r="P590" s="252">
        <f>O590*H590</f>
        <v>0</v>
      </c>
      <c r="Q590" s="252">
        <v>0</v>
      </c>
      <c r="R590" s="252">
        <f>Q590*H590</f>
        <v>0</v>
      </c>
      <c r="S590" s="252">
        <v>0</v>
      </c>
      <c r="T590" s="253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54" t="s">
        <v>260</v>
      </c>
      <c r="AT590" s="254" t="s">
        <v>163</v>
      </c>
      <c r="AU590" s="254" t="s">
        <v>83</v>
      </c>
      <c r="AY590" s="18" t="s">
        <v>160</v>
      </c>
      <c r="BE590" s="255">
        <f>IF(N590="základní",J590,0)</f>
        <v>0</v>
      </c>
      <c r="BF590" s="255">
        <f>IF(N590="snížená",J590,0)</f>
        <v>0</v>
      </c>
      <c r="BG590" s="255">
        <f>IF(N590="zákl. přenesená",J590,0)</f>
        <v>0</v>
      </c>
      <c r="BH590" s="255">
        <f>IF(N590="sníž. přenesená",J590,0)</f>
        <v>0</v>
      </c>
      <c r="BI590" s="255">
        <f>IF(N590="nulová",J590,0)</f>
        <v>0</v>
      </c>
      <c r="BJ590" s="18" t="s">
        <v>8</v>
      </c>
      <c r="BK590" s="255">
        <f>ROUND(I590*H590,0)</f>
        <v>0</v>
      </c>
      <c r="BL590" s="18" t="s">
        <v>260</v>
      </c>
      <c r="BM590" s="254" t="s">
        <v>1327</v>
      </c>
    </row>
    <row r="591" s="2" customFormat="1" ht="16.5" customHeight="1">
      <c r="A591" s="39"/>
      <c r="B591" s="40"/>
      <c r="C591" s="243" t="s">
        <v>1328</v>
      </c>
      <c r="D591" s="243" t="s">
        <v>163</v>
      </c>
      <c r="E591" s="244" t="s">
        <v>1329</v>
      </c>
      <c r="F591" s="245" t="s">
        <v>1330</v>
      </c>
      <c r="G591" s="246" t="s">
        <v>390</v>
      </c>
      <c r="H591" s="247">
        <v>1</v>
      </c>
      <c r="I591" s="248"/>
      <c r="J591" s="247">
        <f>ROUND(I591*H591,0)</f>
        <v>0</v>
      </c>
      <c r="K591" s="249"/>
      <c r="L591" s="45"/>
      <c r="M591" s="250" t="s">
        <v>1</v>
      </c>
      <c r="N591" s="251" t="s">
        <v>39</v>
      </c>
      <c r="O591" s="92"/>
      <c r="P591" s="252">
        <f>O591*H591</f>
        <v>0</v>
      </c>
      <c r="Q591" s="252">
        <v>0</v>
      </c>
      <c r="R591" s="252">
        <f>Q591*H591</f>
        <v>0</v>
      </c>
      <c r="S591" s="252">
        <v>0</v>
      </c>
      <c r="T591" s="253">
        <f>S591*H591</f>
        <v>0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54" t="s">
        <v>260</v>
      </c>
      <c r="AT591" s="254" t="s">
        <v>163</v>
      </c>
      <c r="AU591" s="254" t="s">
        <v>83</v>
      </c>
      <c r="AY591" s="18" t="s">
        <v>160</v>
      </c>
      <c r="BE591" s="255">
        <f>IF(N591="základní",J591,0)</f>
        <v>0</v>
      </c>
      <c r="BF591" s="255">
        <f>IF(N591="snížená",J591,0)</f>
        <v>0</v>
      </c>
      <c r="BG591" s="255">
        <f>IF(N591="zákl. přenesená",J591,0)</f>
        <v>0</v>
      </c>
      <c r="BH591" s="255">
        <f>IF(N591="sníž. přenesená",J591,0)</f>
        <v>0</v>
      </c>
      <c r="BI591" s="255">
        <f>IF(N591="nulová",J591,0)</f>
        <v>0</v>
      </c>
      <c r="BJ591" s="18" t="s">
        <v>8</v>
      </c>
      <c r="BK591" s="255">
        <f>ROUND(I591*H591,0)</f>
        <v>0</v>
      </c>
      <c r="BL591" s="18" t="s">
        <v>260</v>
      </c>
      <c r="BM591" s="254" t="s">
        <v>1331</v>
      </c>
    </row>
    <row r="592" s="2" customFormat="1" ht="16.5" customHeight="1">
      <c r="A592" s="39"/>
      <c r="B592" s="40"/>
      <c r="C592" s="243" t="s">
        <v>1332</v>
      </c>
      <c r="D592" s="243" t="s">
        <v>163</v>
      </c>
      <c r="E592" s="244" t="s">
        <v>1333</v>
      </c>
      <c r="F592" s="245" t="s">
        <v>1334</v>
      </c>
      <c r="G592" s="246" t="s">
        <v>390</v>
      </c>
      <c r="H592" s="247">
        <v>1</v>
      </c>
      <c r="I592" s="248"/>
      <c r="J592" s="247">
        <f>ROUND(I592*H592,0)</f>
        <v>0</v>
      </c>
      <c r="K592" s="249"/>
      <c r="L592" s="45"/>
      <c r="M592" s="250" t="s">
        <v>1</v>
      </c>
      <c r="N592" s="251" t="s">
        <v>39</v>
      </c>
      <c r="O592" s="92"/>
      <c r="P592" s="252">
        <f>O592*H592</f>
        <v>0</v>
      </c>
      <c r="Q592" s="252">
        <v>0</v>
      </c>
      <c r="R592" s="252">
        <f>Q592*H592</f>
        <v>0</v>
      </c>
      <c r="S592" s="252">
        <v>0</v>
      </c>
      <c r="T592" s="253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54" t="s">
        <v>260</v>
      </c>
      <c r="AT592" s="254" t="s">
        <v>163</v>
      </c>
      <c r="AU592" s="254" t="s">
        <v>83</v>
      </c>
      <c r="AY592" s="18" t="s">
        <v>160</v>
      </c>
      <c r="BE592" s="255">
        <f>IF(N592="základní",J592,0)</f>
        <v>0</v>
      </c>
      <c r="BF592" s="255">
        <f>IF(N592="snížená",J592,0)</f>
        <v>0</v>
      </c>
      <c r="BG592" s="255">
        <f>IF(N592="zákl. přenesená",J592,0)</f>
        <v>0</v>
      </c>
      <c r="BH592" s="255">
        <f>IF(N592="sníž. přenesená",J592,0)</f>
        <v>0</v>
      </c>
      <c r="BI592" s="255">
        <f>IF(N592="nulová",J592,0)</f>
        <v>0</v>
      </c>
      <c r="BJ592" s="18" t="s">
        <v>8</v>
      </c>
      <c r="BK592" s="255">
        <f>ROUND(I592*H592,0)</f>
        <v>0</v>
      </c>
      <c r="BL592" s="18" t="s">
        <v>260</v>
      </c>
      <c r="BM592" s="254" t="s">
        <v>1335</v>
      </c>
    </row>
    <row r="593" s="2" customFormat="1" ht="16.5" customHeight="1">
      <c r="A593" s="39"/>
      <c r="B593" s="40"/>
      <c r="C593" s="243" t="s">
        <v>1336</v>
      </c>
      <c r="D593" s="243" t="s">
        <v>163</v>
      </c>
      <c r="E593" s="244" t="s">
        <v>1337</v>
      </c>
      <c r="F593" s="245" t="s">
        <v>1338</v>
      </c>
      <c r="G593" s="246" t="s">
        <v>390</v>
      </c>
      <c r="H593" s="247">
        <v>2</v>
      </c>
      <c r="I593" s="248"/>
      <c r="J593" s="247">
        <f>ROUND(I593*H593,0)</f>
        <v>0</v>
      </c>
      <c r="K593" s="249"/>
      <c r="L593" s="45"/>
      <c r="M593" s="250" t="s">
        <v>1</v>
      </c>
      <c r="N593" s="251" t="s">
        <v>39</v>
      </c>
      <c r="O593" s="92"/>
      <c r="P593" s="252">
        <f>O593*H593</f>
        <v>0</v>
      </c>
      <c r="Q593" s="252">
        <v>0</v>
      </c>
      <c r="R593" s="252">
        <f>Q593*H593</f>
        <v>0</v>
      </c>
      <c r="S593" s="252">
        <v>0</v>
      </c>
      <c r="T593" s="253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54" t="s">
        <v>260</v>
      </c>
      <c r="AT593" s="254" t="s">
        <v>163</v>
      </c>
      <c r="AU593" s="254" t="s">
        <v>83</v>
      </c>
      <c r="AY593" s="18" t="s">
        <v>160</v>
      </c>
      <c r="BE593" s="255">
        <f>IF(N593="základní",J593,0)</f>
        <v>0</v>
      </c>
      <c r="BF593" s="255">
        <f>IF(N593="snížená",J593,0)</f>
        <v>0</v>
      </c>
      <c r="BG593" s="255">
        <f>IF(N593="zákl. přenesená",J593,0)</f>
        <v>0</v>
      </c>
      <c r="BH593" s="255">
        <f>IF(N593="sníž. přenesená",J593,0)</f>
        <v>0</v>
      </c>
      <c r="BI593" s="255">
        <f>IF(N593="nulová",J593,0)</f>
        <v>0</v>
      </c>
      <c r="BJ593" s="18" t="s">
        <v>8</v>
      </c>
      <c r="BK593" s="255">
        <f>ROUND(I593*H593,0)</f>
        <v>0</v>
      </c>
      <c r="BL593" s="18" t="s">
        <v>260</v>
      </c>
      <c r="BM593" s="254" t="s">
        <v>1339</v>
      </c>
    </row>
    <row r="594" s="2" customFormat="1" ht="16.5" customHeight="1">
      <c r="A594" s="39"/>
      <c r="B594" s="40"/>
      <c r="C594" s="243" t="s">
        <v>1340</v>
      </c>
      <c r="D594" s="243" t="s">
        <v>163</v>
      </c>
      <c r="E594" s="244" t="s">
        <v>1341</v>
      </c>
      <c r="F594" s="245" t="s">
        <v>1342</v>
      </c>
      <c r="G594" s="246" t="s">
        <v>390</v>
      </c>
      <c r="H594" s="247">
        <v>1</v>
      </c>
      <c r="I594" s="248"/>
      <c r="J594" s="247">
        <f>ROUND(I594*H594,0)</f>
        <v>0</v>
      </c>
      <c r="K594" s="249"/>
      <c r="L594" s="45"/>
      <c r="M594" s="250" t="s">
        <v>1</v>
      </c>
      <c r="N594" s="251" t="s">
        <v>39</v>
      </c>
      <c r="O594" s="92"/>
      <c r="P594" s="252">
        <f>O594*H594</f>
        <v>0</v>
      </c>
      <c r="Q594" s="252">
        <v>0</v>
      </c>
      <c r="R594" s="252">
        <f>Q594*H594</f>
        <v>0</v>
      </c>
      <c r="S594" s="252">
        <v>0</v>
      </c>
      <c r="T594" s="253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54" t="s">
        <v>260</v>
      </c>
      <c r="AT594" s="254" t="s">
        <v>163</v>
      </c>
      <c r="AU594" s="254" t="s">
        <v>83</v>
      </c>
      <c r="AY594" s="18" t="s">
        <v>160</v>
      </c>
      <c r="BE594" s="255">
        <f>IF(N594="základní",J594,0)</f>
        <v>0</v>
      </c>
      <c r="BF594" s="255">
        <f>IF(N594="snížená",J594,0)</f>
        <v>0</v>
      </c>
      <c r="BG594" s="255">
        <f>IF(N594="zákl. přenesená",J594,0)</f>
        <v>0</v>
      </c>
      <c r="BH594" s="255">
        <f>IF(N594="sníž. přenesená",J594,0)</f>
        <v>0</v>
      </c>
      <c r="BI594" s="255">
        <f>IF(N594="nulová",J594,0)</f>
        <v>0</v>
      </c>
      <c r="BJ594" s="18" t="s">
        <v>8</v>
      </c>
      <c r="BK594" s="255">
        <f>ROUND(I594*H594,0)</f>
        <v>0</v>
      </c>
      <c r="BL594" s="18" t="s">
        <v>260</v>
      </c>
      <c r="BM594" s="254" t="s">
        <v>1343</v>
      </c>
    </row>
    <row r="595" s="2" customFormat="1" ht="16.5" customHeight="1">
      <c r="A595" s="39"/>
      <c r="B595" s="40"/>
      <c r="C595" s="243" t="s">
        <v>1344</v>
      </c>
      <c r="D595" s="243" t="s">
        <v>163</v>
      </c>
      <c r="E595" s="244" t="s">
        <v>1345</v>
      </c>
      <c r="F595" s="245" t="s">
        <v>1346</v>
      </c>
      <c r="G595" s="246" t="s">
        <v>390</v>
      </c>
      <c r="H595" s="247">
        <v>4</v>
      </c>
      <c r="I595" s="248"/>
      <c r="J595" s="247">
        <f>ROUND(I595*H595,0)</f>
        <v>0</v>
      </c>
      <c r="K595" s="249"/>
      <c r="L595" s="45"/>
      <c r="M595" s="250" t="s">
        <v>1</v>
      </c>
      <c r="N595" s="251" t="s">
        <v>39</v>
      </c>
      <c r="O595" s="92"/>
      <c r="P595" s="252">
        <f>O595*H595</f>
        <v>0</v>
      </c>
      <c r="Q595" s="252">
        <v>0</v>
      </c>
      <c r="R595" s="252">
        <f>Q595*H595</f>
        <v>0</v>
      </c>
      <c r="S595" s="252">
        <v>0</v>
      </c>
      <c r="T595" s="253">
        <f>S595*H595</f>
        <v>0</v>
      </c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254" t="s">
        <v>260</v>
      </c>
      <c r="AT595" s="254" t="s">
        <v>163</v>
      </c>
      <c r="AU595" s="254" t="s">
        <v>83</v>
      </c>
      <c r="AY595" s="18" t="s">
        <v>160</v>
      </c>
      <c r="BE595" s="255">
        <f>IF(N595="základní",J595,0)</f>
        <v>0</v>
      </c>
      <c r="BF595" s="255">
        <f>IF(N595="snížená",J595,0)</f>
        <v>0</v>
      </c>
      <c r="BG595" s="255">
        <f>IF(N595="zákl. přenesená",J595,0)</f>
        <v>0</v>
      </c>
      <c r="BH595" s="255">
        <f>IF(N595="sníž. přenesená",J595,0)</f>
        <v>0</v>
      </c>
      <c r="BI595" s="255">
        <f>IF(N595="nulová",J595,0)</f>
        <v>0</v>
      </c>
      <c r="BJ595" s="18" t="s">
        <v>8</v>
      </c>
      <c r="BK595" s="255">
        <f>ROUND(I595*H595,0)</f>
        <v>0</v>
      </c>
      <c r="BL595" s="18" t="s">
        <v>260</v>
      </c>
      <c r="BM595" s="254" t="s">
        <v>1347</v>
      </c>
    </row>
    <row r="596" s="2" customFormat="1" ht="16.5" customHeight="1">
      <c r="A596" s="39"/>
      <c r="B596" s="40"/>
      <c r="C596" s="243" t="s">
        <v>1348</v>
      </c>
      <c r="D596" s="243" t="s">
        <v>163</v>
      </c>
      <c r="E596" s="244" t="s">
        <v>1349</v>
      </c>
      <c r="F596" s="245" t="s">
        <v>1350</v>
      </c>
      <c r="G596" s="246" t="s">
        <v>390</v>
      </c>
      <c r="H596" s="247">
        <v>1</v>
      </c>
      <c r="I596" s="248"/>
      <c r="J596" s="247">
        <f>ROUND(I596*H596,0)</f>
        <v>0</v>
      </c>
      <c r="K596" s="249"/>
      <c r="L596" s="45"/>
      <c r="M596" s="250" t="s">
        <v>1</v>
      </c>
      <c r="N596" s="251" t="s">
        <v>39</v>
      </c>
      <c r="O596" s="92"/>
      <c r="P596" s="252">
        <f>O596*H596</f>
        <v>0</v>
      </c>
      <c r="Q596" s="252">
        <v>0</v>
      </c>
      <c r="R596" s="252">
        <f>Q596*H596</f>
        <v>0</v>
      </c>
      <c r="S596" s="252">
        <v>0</v>
      </c>
      <c r="T596" s="253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54" t="s">
        <v>260</v>
      </c>
      <c r="AT596" s="254" t="s">
        <v>163</v>
      </c>
      <c r="AU596" s="254" t="s">
        <v>83</v>
      </c>
      <c r="AY596" s="18" t="s">
        <v>160</v>
      </c>
      <c r="BE596" s="255">
        <f>IF(N596="základní",J596,0)</f>
        <v>0</v>
      </c>
      <c r="BF596" s="255">
        <f>IF(N596="snížená",J596,0)</f>
        <v>0</v>
      </c>
      <c r="BG596" s="255">
        <f>IF(N596="zákl. přenesená",J596,0)</f>
        <v>0</v>
      </c>
      <c r="BH596" s="255">
        <f>IF(N596="sníž. přenesená",J596,0)</f>
        <v>0</v>
      </c>
      <c r="BI596" s="255">
        <f>IF(N596="nulová",J596,0)</f>
        <v>0</v>
      </c>
      <c r="BJ596" s="18" t="s">
        <v>8</v>
      </c>
      <c r="BK596" s="255">
        <f>ROUND(I596*H596,0)</f>
        <v>0</v>
      </c>
      <c r="BL596" s="18" t="s">
        <v>260</v>
      </c>
      <c r="BM596" s="254" t="s">
        <v>1351</v>
      </c>
    </row>
    <row r="597" s="2" customFormat="1" ht="24.15" customHeight="1">
      <c r="A597" s="39"/>
      <c r="B597" s="40"/>
      <c r="C597" s="243" t="s">
        <v>1352</v>
      </c>
      <c r="D597" s="243" t="s">
        <v>163</v>
      </c>
      <c r="E597" s="244" t="s">
        <v>1353</v>
      </c>
      <c r="F597" s="245" t="s">
        <v>1354</v>
      </c>
      <c r="G597" s="246" t="s">
        <v>335</v>
      </c>
      <c r="H597" s="247">
        <v>0.20999999999999999</v>
      </c>
      <c r="I597" s="248"/>
      <c r="J597" s="247">
        <f>ROUND(I597*H597,0)</f>
        <v>0</v>
      </c>
      <c r="K597" s="249"/>
      <c r="L597" s="45"/>
      <c r="M597" s="250" t="s">
        <v>1</v>
      </c>
      <c r="N597" s="251" t="s">
        <v>39</v>
      </c>
      <c r="O597" s="92"/>
      <c r="P597" s="252">
        <f>O597*H597</f>
        <v>0</v>
      </c>
      <c r="Q597" s="252">
        <v>0</v>
      </c>
      <c r="R597" s="252">
        <f>Q597*H597</f>
        <v>0</v>
      </c>
      <c r="S597" s="252">
        <v>0</v>
      </c>
      <c r="T597" s="253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54" t="s">
        <v>260</v>
      </c>
      <c r="AT597" s="254" t="s">
        <v>163</v>
      </c>
      <c r="AU597" s="254" t="s">
        <v>83</v>
      </c>
      <c r="AY597" s="18" t="s">
        <v>160</v>
      </c>
      <c r="BE597" s="255">
        <f>IF(N597="základní",J597,0)</f>
        <v>0</v>
      </c>
      <c r="BF597" s="255">
        <f>IF(N597="snížená",J597,0)</f>
        <v>0</v>
      </c>
      <c r="BG597" s="255">
        <f>IF(N597="zákl. přenesená",J597,0)</f>
        <v>0</v>
      </c>
      <c r="BH597" s="255">
        <f>IF(N597="sníž. přenesená",J597,0)</f>
        <v>0</v>
      </c>
      <c r="BI597" s="255">
        <f>IF(N597="nulová",J597,0)</f>
        <v>0</v>
      </c>
      <c r="BJ597" s="18" t="s">
        <v>8</v>
      </c>
      <c r="BK597" s="255">
        <f>ROUND(I597*H597,0)</f>
        <v>0</v>
      </c>
      <c r="BL597" s="18" t="s">
        <v>260</v>
      </c>
      <c r="BM597" s="254" t="s">
        <v>1355</v>
      </c>
    </row>
    <row r="598" s="12" customFormat="1" ht="22.8" customHeight="1">
      <c r="A598" s="12"/>
      <c r="B598" s="227"/>
      <c r="C598" s="228"/>
      <c r="D598" s="229" t="s">
        <v>73</v>
      </c>
      <c r="E598" s="241" t="s">
        <v>491</v>
      </c>
      <c r="F598" s="241" t="s">
        <v>492</v>
      </c>
      <c r="G598" s="228"/>
      <c r="H598" s="228"/>
      <c r="I598" s="231"/>
      <c r="J598" s="242">
        <f>BK598</f>
        <v>0</v>
      </c>
      <c r="K598" s="228"/>
      <c r="L598" s="233"/>
      <c r="M598" s="234"/>
      <c r="N598" s="235"/>
      <c r="O598" s="235"/>
      <c r="P598" s="236">
        <f>SUM(P599:P611)</f>
        <v>0</v>
      </c>
      <c r="Q598" s="235"/>
      <c r="R598" s="236">
        <f>SUM(R599:R611)</f>
        <v>0.92959970000000003</v>
      </c>
      <c r="S598" s="235"/>
      <c r="T598" s="237">
        <f>SUM(T599:T611)</f>
        <v>0</v>
      </c>
      <c r="U598" s="12"/>
      <c r="V598" s="12"/>
      <c r="W598" s="12"/>
      <c r="X598" s="12"/>
      <c r="Y598" s="12"/>
      <c r="Z598" s="12"/>
      <c r="AA598" s="12"/>
      <c r="AB598" s="12"/>
      <c r="AC598" s="12"/>
      <c r="AD598" s="12"/>
      <c r="AE598" s="12"/>
      <c r="AR598" s="238" t="s">
        <v>83</v>
      </c>
      <c r="AT598" s="239" t="s">
        <v>73</v>
      </c>
      <c r="AU598" s="239" t="s">
        <v>8</v>
      </c>
      <c r="AY598" s="238" t="s">
        <v>160</v>
      </c>
      <c r="BK598" s="240">
        <f>SUM(BK599:BK611)</f>
        <v>0</v>
      </c>
    </row>
    <row r="599" s="2" customFormat="1" ht="16.5" customHeight="1">
      <c r="A599" s="39"/>
      <c r="B599" s="40"/>
      <c r="C599" s="243" t="s">
        <v>1356</v>
      </c>
      <c r="D599" s="243" t="s">
        <v>163</v>
      </c>
      <c r="E599" s="244" t="s">
        <v>1357</v>
      </c>
      <c r="F599" s="245" t="s">
        <v>1358</v>
      </c>
      <c r="G599" s="246" t="s">
        <v>1359</v>
      </c>
      <c r="H599" s="247">
        <v>140.75</v>
      </c>
      <c r="I599" s="248"/>
      <c r="J599" s="247">
        <f>ROUND(I599*H599,0)</f>
        <v>0</v>
      </c>
      <c r="K599" s="249"/>
      <c r="L599" s="45"/>
      <c r="M599" s="250" t="s">
        <v>1</v>
      </c>
      <c r="N599" s="251" t="s">
        <v>39</v>
      </c>
      <c r="O599" s="92"/>
      <c r="P599" s="252">
        <f>O599*H599</f>
        <v>0</v>
      </c>
      <c r="Q599" s="252">
        <v>5.0000000000000002E-05</v>
      </c>
      <c r="R599" s="252">
        <f>Q599*H599</f>
        <v>0.0070375000000000004</v>
      </c>
      <c r="S599" s="252">
        <v>0</v>
      </c>
      <c r="T599" s="253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54" t="s">
        <v>260</v>
      </c>
      <c r="AT599" s="254" t="s">
        <v>163</v>
      </c>
      <c r="AU599" s="254" t="s">
        <v>83</v>
      </c>
      <c r="AY599" s="18" t="s">
        <v>160</v>
      </c>
      <c r="BE599" s="255">
        <f>IF(N599="základní",J599,0)</f>
        <v>0</v>
      </c>
      <c r="BF599" s="255">
        <f>IF(N599="snížená",J599,0)</f>
        <v>0</v>
      </c>
      <c r="BG599" s="255">
        <f>IF(N599="zákl. přenesená",J599,0)</f>
        <v>0</v>
      </c>
      <c r="BH599" s="255">
        <f>IF(N599="sníž. přenesená",J599,0)</f>
        <v>0</v>
      </c>
      <c r="BI599" s="255">
        <f>IF(N599="nulová",J599,0)</f>
        <v>0</v>
      </c>
      <c r="BJ599" s="18" t="s">
        <v>8</v>
      </c>
      <c r="BK599" s="255">
        <f>ROUND(I599*H599,0)</f>
        <v>0</v>
      </c>
      <c r="BL599" s="18" t="s">
        <v>260</v>
      </c>
      <c r="BM599" s="254" t="s">
        <v>1360</v>
      </c>
    </row>
    <row r="600" s="14" customFormat="1">
      <c r="A600" s="14"/>
      <c r="B600" s="267"/>
      <c r="C600" s="268"/>
      <c r="D600" s="258" t="s">
        <v>169</v>
      </c>
      <c r="E600" s="269" t="s">
        <v>1</v>
      </c>
      <c r="F600" s="270" t="s">
        <v>1361</v>
      </c>
      <c r="G600" s="268"/>
      <c r="H600" s="271">
        <v>140.75</v>
      </c>
      <c r="I600" s="272"/>
      <c r="J600" s="268"/>
      <c r="K600" s="268"/>
      <c r="L600" s="273"/>
      <c r="M600" s="274"/>
      <c r="N600" s="275"/>
      <c r="O600" s="275"/>
      <c r="P600" s="275"/>
      <c r="Q600" s="275"/>
      <c r="R600" s="275"/>
      <c r="S600" s="275"/>
      <c r="T600" s="276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77" t="s">
        <v>169</v>
      </c>
      <c r="AU600" s="277" t="s">
        <v>83</v>
      </c>
      <c r="AV600" s="14" t="s">
        <v>83</v>
      </c>
      <c r="AW600" s="14" t="s">
        <v>31</v>
      </c>
      <c r="AX600" s="14" t="s">
        <v>8</v>
      </c>
      <c r="AY600" s="277" t="s">
        <v>160</v>
      </c>
    </row>
    <row r="601" s="2" customFormat="1" ht="24.15" customHeight="1">
      <c r="A601" s="39"/>
      <c r="B601" s="40"/>
      <c r="C601" s="278" t="s">
        <v>1362</v>
      </c>
      <c r="D601" s="278" t="s">
        <v>173</v>
      </c>
      <c r="E601" s="279" t="s">
        <v>1363</v>
      </c>
      <c r="F601" s="280" t="s">
        <v>1364</v>
      </c>
      <c r="G601" s="281" t="s">
        <v>390</v>
      </c>
      <c r="H601" s="282">
        <v>6.1900000000000004</v>
      </c>
      <c r="I601" s="283"/>
      <c r="J601" s="282">
        <f>ROUND(I601*H601,0)</f>
        <v>0</v>
      </c>
      <c r="K601" s="284"/>
      <c r="L601" s="285"/>
      <c r="M601" s="286" t="s">
        <v>1</v>
      </c>
      <c r="N601" s="287" t="s">
        <v>39</v>
      </c>
      <c r="O601" s="92"/>
      <c r="P601" s="252">
        <f>O601*H601</f>
        <v>0</v>
      </c>
      <c r="Q601" s="252">
        <v>0.023</v>
      </c>
      <c r="R601" s="252">
        <f>Q601*H601</f>
        <v>0.14237</v>
      </c>
      <c r="S601" s="252">
        <v>0</v>
      </c>
      <c r="T601" s="253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54" t="s">
        <v>438</v>
      </c>
      <c r="AT601" s="254" t="s">
        <v>173</v>
      </c>
      <c r="AU601" s="254" t="s">
        <v>83</v>
      </c>
      <c r="AY601" s="18" t="s">
        <v>160</v>
      </c>
      <c r="BE601" s="255">
        <f>IF(N601="základní",J601,0)</f>
        <v>0</v>
      </c>
      <c r="BF601" s="255">
        <f>IF(N601="snížená",J601,0)</f>
        <v>0</v>
      </c>
      <c r="BG601" s="255">
        <f>IF(N601="zákl. přenesená",J601,0)</f>
        <v>0</v>
      </c>
      <c r="BH601" s="255">
        <f>IF(N601="sníž. přenesená",J601,0)</f>
        <v>0</v>
      </c>
      <c r="BI601" s="255">
        <f>IF(N601="nulová",J601,0)</f>
        <v>0</v>
      </c>
      <c r="BJ601" s="18" t="s">
        <v>8</v>
      </c>
      <c r="BK601" s="255">
        <f>ROUND(I601*H601,0)</f>
        <v>0</v>
      </c>
      <c r="BL601" s="18" t="s">
        <v>260</v>
      </c>
      <c r="BM601" s="254" t="s">
        <v>1365</v>
      </c>
    </row>
    <row r="602" s="14" customFormat="1">
      <c r="A602" s="14"/>
      <c r="B602" s="267"/>
      <c r="C602" s="268"/>
      <c r="D602" s="258" t="s">
        <v>169</v>
      </c>
      <c r="E602" s="269" t="s">
        <v>1</v>
      </c>
      <c r="F602" s="270" t="s">
        <v>1366</v>
      </c>
      <c r="G602" s="268"/>
      <c r="H602" s="271">
        <v>6.1900000000000004</v>
      </c>
      <c r="I602" s="272"/>
      <c r="J602" s="268"/>
      <c r="K602" s="268"/>
      <c r="L602" s="273"/>
      <c r="M602" s="274"/>
      <c r="N602" s="275"/>
      <c r="O602" s="275"/>
      <c r="P602" s="275"/>
      <c r="Q602" s="275"/>
      <c r="R602" s="275"/>
      <c r="S602" s="275"/>
      <c r="T602" s="276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77" t="s">
        <v>169</v>
      </c>
      <c r="AU602" s="277" t="s">
        <v>83</v>
      </c>
      <c r="AV602" s="14" t="s">
        <v>83</v>
      </c>
      <c r="AW602" s="14" t="s">
        <v>31</v>
      </c>
      <c r="AX602" s="14" t="s">
        <v>8</v>
      </c>
      <c r="AY602" s="277" t="s">
        <v>160</v>
      </c>
    </row>
    <row r="603" s="2" customFormat="1" ht="16.5" customHeight="1">
      <c r="A603" s="39"/>
      <c r="B603" s="40"/>
      <c r="C603" s="243" t="s">
        <v>1367</v>
      </c>
      <c r="D603" s="243" t="s">
        <v>163</v>
      </c>
      <c r="E603" s="244" t="s">
        <v>1368</v>
      </c>
      <c r="F603" s="245" t="s">
        <v>1369</v>
      </c>
      <c r="G603" s="246" t="s">
        <v>1359</v>
      </c>
      <c r="H603" s="247">
        <v>669.87</v>
      </c>
      <c r="I603" s="248"/>
      <c r="J603" s="247">
        <f>ROUND(I603*H603,0)</f>
        <v>0</v>
      </c>
      <c r="K603" s="249"/>
      <c r="L603" s="45"/>
      <c r="M603" s="250" t="s">
        <v>1</v>
      </c>
      <c r="N603" s="251" t="s">
        <v>39</v>
      </c>
      <c r="O603" s="92"/>
      <c r="P603" s="252">
        <f>O603*H603</f>
        <v>0</v>
      </c>
      <c r="Q603" s="252">
        <v>0</v>
      </c>
      <c r="R603" s="252">
        <f>Q603*H603</f>
        <v>0</v>
      </c>
      <c r="S603" s="252">
        <v>0</v>
      </c>
      <c r="T603" s="253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54" t="s">
        <v>260</v>
      </c>
      <c r="AT603" s="254" t="s">
        <v>163</v>
      </c>
      <c r="AU603" s="254" t="s">
        <v>83</v>
      </c>
      <c r="AY603" s="18" t="s">
        <v>160</v>
      </c>
      <c r="BE603" s="255">
        <f>IF(N603="základní",J603,0)</f>
        <v>0</v>
      </c>
      <c r="BF603" s="255">
        <f>IF(N603="snížená",J603,0)</f>
        <v>0</v>
      </c>
      <c r="BG603" s="255">
        <f>IF(N603="zákl. přenesená",J603,0)</f>
        <v>0</v>
      </c>
      <c r="BH603" s="255">
        <f>IF(N603="sníž. přenesená",J603,0)</f>
        <v>0</v>
      </c>
      <c r="BI603" s="255">
        <f>IF(N603="nulová",J603,0)</f>
        <v>0</v>
      </c>
      <c r="BJ603" s="18" t="s">
        <v>8</v>
      </c>
      <c r="BK603" s="255">
        <f>ROUND(I603*H603,0)</f>
        <v>0</v>
      </c>
      <c r="BL603" s="18" t="s">
        <v>260</v>
      </c>
      <c r="BM603" s="254" t="s">
        <v>1370</v>
      </c>
    </row>
    <row r="604" s="2" customFormat="1" ht="24.15" customHeight="1">
      <c r="A604" s="39"/>
      <c r="B604" s="40"/>
      <c r="C604" s="243" t="s">
        <v>1371</v>
      </c>
      <c r="D604" s="243" t="s">
        <v>163</v>
      </c>
      <c r="E604" s="244" t="s">
        <v>1372</v>
      </c>
      <c r="F604" s="245" t="s">
        <v>1373</v>
      </c>
      <c r="G604" s="246" t="s">
        <v>1359</v>
      </c>
      <c r="H604" s="247">
        <v>669.87</v>
      </c>
      <c r="I604" s="248"/>
      <c r="J604" s="247">
        <f>ROUND(I604*H604,0)</f>
        <v>0</v>
      </c>
      <c r="K604" s="249"/>
      <c r="L604" s="45"/>
      <c r="M604" s="250" t="s">
        <v>1</v>
      </c>
      <c r="N604" s="251" t="s">
        <v>39</v>
      </c>
      <c r="O604" s="92"/>
      <c r="P604" s="252">
        <f>O604*H604</f>
        <v>0</v>
      </c>
      <c r="Q604" s="252">
        <v>6.0000000000000002E-05</v>
      </c>
      <c r="R604" s="252">
        <f>Q604*H604</f>
        <v>0.040192200000000004</v>
      </c>
      <c r="S604" s="252">
        <v>0</v>
      </c>
      <c r="T604" s="253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54" t="s">
        <v>260</v>
      </c>
      <c r="AT604" s="254" t="s">
        <v>163</v>
      </c>
      <c r="AU604" s="254" t="s">
        <v>83</v>
      </c>
      <c r="AY604" s="18" t="s">
        <v>160</v>
      </c>
      <c r="BE604" s="255">
        <f>IF(N604="základní",J604,0)</f>
        <v>0</v>
      </c>
      <c r="BF604" s="255">
        <f>IF(N604="snížená",J604,0)</f>
        <v>0</v>
      </c>
      <c r="BG604" s="255">
        <f>IF(N604="zákl. přenesená",J604,0)</f>
        <v>0</v>
      </c>
      <c r="BH604" s="255">
        <f>IF(N604="sníž. přenesená",J604,0)</f>
        <v>0</v>
      </c>
      <c r="BI604" s="255">
        <f>IF(N604="nulová",J604,0)</f>
        <v>0</v>
      </c>
      <c r="BJ604" s="18" t="s">
        <v>8</v>
      </c>
      <c r="BK604" s="255">
        <f>ROUND(I604*H604,0)</f>
        <v>0</v>
      </c>
      <c r="BL604" s="18" t="s">
        <v>260</v>
      </c>
      <c r="BM604" s="254" t="s">
        <v>1374</v>
      </c>
    </row>
    <row r="605" s="14" customFormat="1">
      <c r="A605" s="14"/>
      <c r="B605" s="267"/>
      <c r="C605" s="268"/>
      <c r="D605" s="258" t="s">
        <v>169</v>
      </c>
      <c r="E605" s="269" t="s">
        <v>1</v>
      </c>
      <c r="F605" s="270" t="s">
        <v>1375</v>
      </c>
      <c r="G605" s="268"/>
      <c r="H605" s="271">
        <v>324.87</v>
      </c>
      <c r="I605" s="272"/>
      <c r="J605" s="268"/>
      <c r="K605" s="268"/>
      <c r="L605" s="273"/>
      <c r="M605" s="274"/>
      <c r="N605" s="275"/>
      <c r="O605" s="275"/>
      <c r="P605" s="275"/>
      <c r="Q605" s="275"/>
      <c r="R605" s="275"/>
      <c r="S605" s="275"/>
      <c r="T605" s="276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77" t="s">
        <v>169</v>
      </c>
      <c r="AU605" s="277" t="s">
        <v>83</v>
      </c>
      <c r="AV605" s="14" t="s">
        <v>83</v>
      </c>
      <c r="AW605" s="14" t="s">
        <v>31</v>
      </c>
      <c r="AX605" s="14" t="s">
        <v>74</v>
      </c>
      <c r="AY605" s="277" t="s">
        <v>160</v>
      </c>
    </row>
    <row r="606" s="14" customFormat="1">
      <c r="A606" s="14"/>
      <c r="B606" s="267"/>
      <c r="C606" s="268"/>
      <c r="D606" s="258" t="s">
        <v>169</v>
      </c>
      <c r="E606" s="269" t="s">
        <v>1</v>
      </c>
      <c r="F606" s="270" t="s">
        <v>1376</v>
      </c>
      <c r="G606" s="268"/>
      <c r="H606" s="271">
        <v>121</v>
      </c>
      <c r="I606" s="272"/>
      <c r="J606" s="268"/>
      <c r="K606" s="268"/>
      <c r="L606" s="273"/>
      <c r="M606" s="274"/>
      <c r="N606" s="275"/>
      <c r="O606" s="275"/>
      <c r="P606" s="275"/>
      <c r="Q606" s="275"/>
      <c r="R606" s="275"/>
      <c r="S606" s="275"/>
      <c r="T606" s="276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77" t="s">
        <v>169</v>
      </c>
      <c r="AU606" s="277" t="s">
        <v>83</v>
      </c>
      <c r="AV606" s="14" t="s">
        <v>83</v>
      </c>
      <c r="AW606" s="14" t="s">
        <v>31</v>
      </c>
      <c r="AX606" s="14" t="s">
        <v>74</v>
      </c>
      <c r="AY606" s="277" t="s">
        <v>160</v>
      </c>
    </row>
    <row r="607" s="14" customFormat="1">
      <c r="A607" s="14"/>
      <c r="B607" s="267"/>
      <c r="C607" s="268"/>
      <c r="D607" s="258" t="s">
        <v>169</v>
      </c>
      <c r="E607" s="269" t="s">
        <v>1</v>
      </c>
      <c r="F607" s="270" t="s">
        <v>1377</v>
      </c>
      <c r="G607" s="268"/>
      <c r="H607" s="271">
        <v>224</v>
      </c>
      <c r="I607" s="272"/>
      <c r="J607" s="268"/>
      <c r="K607" s="268"/>
      <c r="L607" s="273"/>
      <c r="M607" s="274"/>
      <c r="N607" s="275"/>
      <c r="O607" s="275"/>
      <c r="P607" s="275"/>
      <c r="Q607" s="275"/>
      <c r="R607" s="275"/>
      <c r="S607" s="275"/>
      <c r="T607" s="276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77" t="s">
        <v>169</v>
      </c>
      <c r="AU607" s="277" t="s">
        <v>83</v>
      </c>
      <c r="AV607" s="14" t="s">
        <v>83</v>
      </c>
      <c r="AW607" s="14" t="s">
        <v>31</v>
      </c>
      <c r="AX607" s="14" t="s">
        <v>74</v>
      </c>
      <c r="AY607" s="277" t="s">
        <v>160</v>
      </c>
    </row>
    <row r="608" s="16" customFormat="1">
      <c r="A608" s="16"/>
      <c r="B608" s="299"/>
      <c r="C608" s="300"/>
      <c r="D608" s="258" t="s">
        <v>169</v>
      </c>
      <c r="E608" s="301" t="s">
        <v>1</v>
      </c>
      <c r="F608" s="302" t="s">
        <v>189</v>
      </c>
      <c r="G608" s="300"/>
      <c r="H608" s="303">
        <v>669.87</v>
      </c>
      <c r="I608" s="304"/>
      <c r="J608" s="300"/>
      <c r="K608" s="300"/>
      <c r="L608" s="305"/>
      <c r="M608" s="306"/>
      <c r="N608" s="307"/>
      <c r="O608" s="307"/>
      <c r="P608" s="307"/>
      <c r="Q608" s="307"/>
      <c r="R608" s="307"/>
      <c r="S608" s="307"/>
      <c r="T608" s="308"/>
      <c r="U608" s="16"/>
      <c r="V608" s="16"/>
      <c r="W608" s="16"/>
      <c r="X608" s="16"/>
      <c r="Y608" s="16"/>
      <c r="Z608" s="16"/>
      <c r="AA608" s="16"/>
      <c r="AB608" s="16"/>
      <c r="AC608" s="16"/>
      <c r="AD608" s="16"/>
      <c r="AE608" s="16"/>
      <c r="AT608" s="309" t="s">
        <v>169</v>
      </c>
      <c r="AU608" s="309" t="s">
        <v>83</v>
      </c>
      <c r="AV608" s="16" t="s">
        <v>167</v>
      </c>
      <c r="AW608" s="16" t="s">
        <v>31</v>
      </c>
      <c r="AX608" s="16" t="s">
        <v>8</v>
      </c>
      <c r="AY608" s="309" t="s">
        <v>160</v>
      </c>
    </row>
    <row r="609" s="2" customFormat="1" ht="16.5" customHeight="1">
      <c r="A609" s="39"/>
      <c r="B609" s="40"/>
      <c r="C609" s="278" t="s">
        <v>1378</v>
      </c>
      <c r="D609" s="278" t="s">
        <v>173</v>
      </c>
      <c r="E609" s="279" t="s">
        <v>1379</v>
      </c>
      <c r="F609" s="280" t="s">
        <v>1380</v>
      </c>
      <c r="G609" s="281" t="s">
        <v>335</v>
      </c>
      <c r="H609" s="282">
        <v>0.73999999999999999</v>
      </c>
      <c r="I609" s="283"/>
      <c r="J609" s="282">
        <f>ROUND(I609*H609,0)</f>
        <v>0</v>
      </c>
      <c r="K609" s="284"/>
      <c r="L609" s="285"/>
      <c r="M609" s="286" t="s">
        <v>1</v>
      </c>
      <c r="N609" s="287" t="s">
        <v>39</v>
      </c>
      <c r="O609" s="92"/>
      <c r="P609" s="252">
        <f>O609*H609</f>
        <v>0</v>
      </c>
      <c r="Q609" s="252">
        <v>1</v>
      </c>
      <c r="R609" s="252">
        <f>Q609*H609</f>
        <v>0.73999999999999999</v>
      </c>
      <c r="S609" s="252">
        <v>0</v>
      </c>
      <c r="T609" s="253">
        <f>S609*H609</f>
        <v>0</v>
      </c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R609" s="254" t="s">
        <v>438</v>
      </c>
      <c r="AT609" s="254" t="s">
        <v>173</v>
      </c>
      <c r="AU609" s="254" t="s">
        <v>83</v>
      </c>
      <c r="AY609" s="18" t="s">
        <v>160</v>
      </c>
      <c r="BE609" s="255">
        <f>IF(N609="základní",J609,0)</f>
        <v>0</v>
      </c>
      <c r="BF609" s="255">
        <f>IF(N609="snížená",J609,0)</f>
        <v>0</v>
      </c>
      <c r="BG609" s="255">
        <f>IF(N609="zákl. přenesená",J609,0)</f>
        <v>0</v>
      </c>
      <c r="BH609" s="255">
        <f>IF(N609="sníž. přenesená",J609,0)</f>
        <v>0</v>
      </c>
      <c r="BI609" s="255">
        <f>IF(N609="nulová",J609,0)</f>
        <v>0</v>
      </c>
      <c r="BJ609" s="18" t="s">
        <v>8</v>
      </c>
      <c r="BK609" s="255">
        <f>ROUND(I609*H609,0)</f>
        <v>0</v>
      </c>
      <c r="BL609" s="18" t="s">
        <v>260</v>
      </c>
      <c r="BM609" s="254" t="s">
        <v>1381</v>
      </c>
    </row>
    <row r="610" s="14" customFormat="1">
      <c r="A610" s="14"/>
      <c r="B610" s="267"/>
      <c r="C610" s="268"/>
      <c r="D610" s="258" t="s">
        <v>169</v>
      </c>
      <c r="E610" s="269" t="s">
        <v>1</v>
      </c>
      <c r="F610" s="270" t="s">
        <v>1382</v>
      </c>
      <c r="G610" s="268"/>
      <c r="H610" s="271">
        <v>0.73999999999999999</v>
      </c>
      <c r="I610" s="272"/>
      <c r="J610" s="268"/>
      <c r="K610" s="268"/>
      <c r="L610" s="273"/>
      <c r="M610" s="274"/>
      <c r="N610" s="275"/>
      <c r="O610" s="275"/>
      <c r="P610" s="275"/>
      <c r="Q610" s="275"/>
      <c r="R610" s="275"/>
      <c r="S610" s="275"/>
      <c r="T610" s="276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77" t="s">
        <v>169</v>
      </c>
      <c r="AU610" s="277" t="s">
        <v>83</v>
      </c>
      <c r="AV610" s="14" t="s">
        <v>83</v>
      </c>
      <c r="AW610" s="14" t="s">
        <v>31</v>
      </c>
      <c r="AX610" s="14" t="s">
        <v>8</v>
      </c>
      <c r="AY610" s="277" t="s">
        <v>160</v>
      </c>
    </row>
    <row r="611" s="2" customFormat="1" ht="24.15" customHeight="1">
      <c r="A611" s="39"/>
      <c r="B611" s="40"/>
      <c r="C611" s="243" t="s">
        <v>1383</v>
      </c>
      <c r="D611" s="243" t="s">
        <v>163</v>
      </c>
      <c r="E611" s="244" t="s">
        <v>1384</v>
      </c>
      <c r="F611" s="245" t="s">
        <v>1385</v>
      </c>
      <c r="G611" s="246" t="s">
        <v>335</v>
      </c>
      <c r="H611" s="247">
        <v>0.93000000000000005</v>
      </c>
      <c r="I611" s="248"/>
      <c r="J611" s="247">
        <f>ROUND(I611*H611,0)</f>
        <v>0</v>
      </c>
      <c r="K611" s="249"/>
      <c r="L611" s="45"/>
      <c r="M611" s="250" t="s">
        <v>1</v>
      </c>
      <c r="N611" s="251" t="s">
        <v>39</v>
      </c>
      <c r="O611" s="92"/>
      <c r="P611" s="252">
        <f>O611*H611</f>
        <v>0</v>
      </c>
      <c r="Q611" s="252">
        <v>0</v>
      </c>
      <c r="R611" s="252">
        <f>Q611*H611</f>
        <v>0</v>
      </c>
      <c r="S611" s="252">
        <v>0</v>
      </c>
      <c r="T611" s="253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54" t="s">
        <v>260</v>
      </c>
      <c r="AT611" s="254" t="s">
        <v>163</v>
      </c>
      <c r="AU611" s="254" t="s">
        <v>83</v>
      </c>
      <c r="AY611" s="18" t="s">
        <v>160</v>
      </c>
      <c r="BE611" s="255">
        <f>IF(N611="základní",J611,0)</f>
        <v>0</v>
      </c>
      <c r="BF611" s="255">
        <f>IF(N611="snížená",J611,0)</f>
        <v>0</v>
      </c>
      <c r="BG611" s="255">
        <f>IF(N611="zákl. přenesená",J611,0)</f>
        <v>0</v>
      </c>
      <c r="BH611" s="255">
        <f>IF(N611="sníž. přenesená",J611,0)</f>
        <v>0</v>
      </c>
      <c r="BI611" s="255">
        <f>IF(N611="nulová",J611,0)</f>
        <v>0</v>
      </c>
      <c r="BJ611" s="18" t="s">
        <v>8</v>
      </c>
      <c r="BK611" s="255">
        <f>ROUND(I611*H611,0)</f>
        <v>0</v>
      </c>
      <c r="BL611" s="18" t="s">
        <v>260</v>
      </c>
      <c r="BM611" s="254" t="s">
        <v>1386</v>
      </c>
    </row>
    <row r="612" s="12" customFormat="1" ht="22.8" customHeight="1">
      <c r="A612" s="12"/>
      <c r="B612" s="227"/>
      <c r="C612" s="228"/>
      <c r="D612" s="229" t="s">
        <v>73</v>
      </c>
      <c r="E612" s="241" t="s">
        <v>498</v>
      </c>
      <c r="F612" s="241" t="s">
        <v>499</v>
      </c>
      <c r="G612" s="228"/>
      <c r="H612" s="228"/>
      <c r="I612" s="231"/>
      <c r="J612" s="242">
        <f>BK612</f>
        <v>0</v>
      </c>
      <c r="K612" s="228"/>
      <c r="L612" s="233"/>
      <c r="M612" s="234"/>
      <c r="N612" s="235"/>
      <c r="O612" s="235"/>
      <c r="P612" s="236">
        <f>SUM(P613:P644)</f>
        <v>0</v>
      </c>
      <c r="Q612" s="235"/>
      <c r="R612" s="236">
        <f>SUM(R613:R644)</f>
        <v>9.4227336600000005</v>
      </c>
      <c r="S612" s="235"/>
      <c r="T612" s="237">
        <f>SUM(T613:T644)</f>
        <v>0</v>
      </c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R612" s="238" t="s">
        <v>83</v>
      </c>
      <c r="AT612" s="239" t="s">
        <v>73</v>
      </c>
      <c r="AU612" s="239" t="s">
        <v>8</v>
      </c>
      <c r="AY612" s="238" t="s">
        <v>160</v>
      </c>
      <c r="BK612" s="240">
        <f>SUM(BK613:BK644)</f>
        <v>0</v>
      </c>
    </row>
    <row r="613" s="2" customFormat="1" ht="16.5" customHeight="1">
      <c r="A613" s="39"/>
      <c r="B613" s="40"/>
      <c r="C613" s="243" t="s">
        <v>1387</v>
      </c>
      <c r="D613" s="243" t="s">
        <v>163</v>
      </c>
      <c r="E613" s="244" t="s">
        <v>1388</v>
      </c>
      <c r="F613" s="245" t="s">
        <v>1389</v>
      </c>
      <c r="G613" s="246" t="s">
        <v>166</v>
      </c>
      <c r="H613" s="247">
        <v>221.22999999999999</v>
      </c>
      <c r="I613" s="248"/>
      <c r="J613" s="247">
        <f>ROUND(I613*H613,0)</f>
        <v>0</v>
      </c>
      <c r="K613" s="249"/>
      <c r="L613" s="45"/>
      <c r="M613" s="250" t="s">
        <v>1</v>
      </c>
      <c r="N613" s="251" t="s">
        <v>39</v>
      </c>
      <c r="O613" s="92"/>
      <c r="P613" s="252">
        <f>O613*H613</f>
        <v>0</v>
      </c>
      <c r="Q613" s="252">
        <v>0</v>
      </c>
      <c r="R613" s="252">
        <f>Q613*H613</f>
        <v>0</v>
      </c>
      <c r="S613" s="252">
        <v>0</v>
      </c>
      <c r="T613" s="253">
        <f>S613*H613</f>
        <v>0</v>
      </c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R613" s="254" t="s">
        <v>260</v>
      </c>
      <c r="AT613" s="254" t="s">
        <v>163</v>
      </c>
      <c r="AU613" s="254" t="s">
        <v>83</v>
      </c>
      <c r="AY613" s="18" t="s">
        <v>160</v>
      </c>
      <c r="BE613" s="255">
        <f>IF(N613="základní",J613,0)</f>
        <v>0</v>
      </c>
      <c r="BF613" s="255">
        <f>IF(N613="snížená",J613,0)</f>
        <v>0</v>
      </c>
      <c r="BG613" s="255">
        <f>IF(N613="zákl. přenesená",J613,0)</f>
        <v>0</v>
      </c>
      <c r="BH613" s="255">
        <f>IF(N613="sníž. přenesená",J613,0)</f>
        <v>0</v>
      </c>
      <c r="BI613" s="255">
        <f>IF(N613="nulová",J613,0)</f>
        <v>0</v>
      </c>
      <c r="BJ613" s="18" t="s">
        <v>8</v>
      </c>
      <c r="BK613" s="255">
        <f>ROUND(I613*H613,0)</f>
        <v>0</v>
      </c>
      <c r="BL613" s="18" t="s">
        <v>260</v>
      </c>
      <c r="BM613" s="254" t="s">
        <v>1390</v>
      </c>
    </row>
    <row r="614" s="14" customFormat="1">
      <c r="A614" s="14"/>
      <c r="B614" s="267"/>
      <c r="C614" s="268"/>
      <c r="D614" s="258" t="s">
        <v>169</v>
      </c>
      <c r="E614" s="269" t="s">
        <v>1</v>
      </c>
      <c r="F614" s="270" t="s">
        <v>1391</v>
      </c>
      <c r="G614" s="268"/>
      <c r="H614" s="271">
        <v>221.22999999999999</v>
      </c>
      <c r="I614" s="272"/>
      <c r="J614" s="268"/>
      <c r="K614" s="268"/>
      <c r="L614" s="273"/>
      <c r="M614" s="274"/>
      <c r="N614" s="275"/>
      <c r="O614" s="275"/>
      <c r="P614" s="275"/>
      <c r="Q614" s="275"/>
      <c r="R614" s="275"/>
      <c r="S614" s="275"/>
      <c r="T614" s="276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77" t="s">
        <v>169</v>
      </c>
      <c r="AU614" s="277" t="s">
        <v>83</v>
      </c>
      <c r="AV614" s="14" t="s">
        <v>83</v>
      </c>
      <c r="AW614" s="14" t="s">
        <v>31</v>
      </c>
      <c r="AX614" s="14" t="s">
        <v>8</v>
      </c>
      <c r="AY614" s="277" t="s">
        <v>160</v>
      </c>
    </row>
    <row r="615" s="2" customFormat="1" ht="16.5" customHeight="1">
      <c r="A615" s="39"/>
      <c r="B615" s="40"/>
      <c r="C615" s="243" t="s">
        <v>1392</v>
      </c>
      <c r="D615" s="243" t="s">
        <v>163</v>
      </c>
      <c r="E615" s="244" t="s">
        <v>1393</v>
      </c>
      <c r="F615" s="245" t="s">
        <v>1394</v>
      </c>
      <c r="G615" s="246" t="s">
        <v>166</v>
      </c>
      <c r="H615" s="247">
        <v>221.22999999999999</v>
      </c>
      <c r="I615" s="248"/>
      <c r="J615" s="247">
        <f>ROUND(I615*H615,0)</f>
        <v>0</v>
      </c>
      <c r="K615" s="249"/>
      <c r="L615" s="45"/>
      <c r="M615" s="250" t="s">
        <v>1</v>
      </c>
      <c r="N615" s="251" t="s">
        <v>39</v>
      </c>
      <c r="O615" s="92"/>
      <c r="P615" s="252">
        <f>O615*H615</f>
        <v>0</v>
      </c>
      <c r="Q615" s="252">
        <v>0.00029999999999999997</v>
      </c>
      <c r="R615" s="252">
        <f>Q615*H615</f>
        <v>0.066368999999999997</v>
      </c>
      <c r="S615" s="252">
        <v>0</v>
      </c>
      <c r="T615" s="253">
        <f>S615*H615</f>
        <v>0</v>
      </c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R615" s="254" t="s">
        <v>260</v>
      </c>
      <c r="AT615" s="254" t="s">
        <v>163</v>
      </c>
      <c r="AU615" s="254" t="s">
        <v>83</v>
      </c>
      <c r="AY615" s="18" t="s">
        <v>160</v>
      </c>
      <c r="BE615" s="255">
        <f>IF(N615="základní",J615,0)</f>
        <v>0</v>
      </c>
      <c r="BF615" s="255">
        <f>IF(N615="snížená",J615,0)</f>
        <v>0</v>
      </c>
      <c r="BG615" s="255">
        <f>IF(N615="zákl. přenesená",J615,0)</f>
        <v>0</v>
      </c>
      <c r="BH615" s="255">
        <f>IF(N615="sníž. přenesená",J615,0)</f>
        <v>0</v>
      </c>
      <c r="BI615" s="255">
        <f>IF(N615="nulová",J615,0)</f>
        <v>0</v>
      </c>
      <c r="BJ615" s="18" t="s">
        <v>8</v>
      </c>
      <c r="BK615" s="255">
        <f>ROUND(I615*H615,0)</f>
        <v>0</v>
      </c>
      <c r="BL615" s="18" t="s">
        <v>260</v>
      </c>
      <c r="BM615" s="254" t="s">
        <v>1395</v>
      </c>
    </row>
    <row r="616" s="2" customFormat="1" ht="37.8" customHeight="1">
      <c r="A616" s="39"/>
      <c r="B616" s="40"/>
      <c r="C616" s="243" t="s">
        <v>1396</v>
      </c>
      <c r="D616" s="243" t="s">
        <v>163</v>
      </c>
      <c r="E616" s="244" t="s">
        <v>1397</v>
      </c>
      <c r="F616" s="245" t="s">
        <v>1398</v>
      </c>
      <c r="G616" s="246" t="s">
        <v>316</v>
      </c>
      <c r="H616" s="247">
        <v>20</v>
      </c>
      <c r="I616" s="248"/>
      <c r="J616" s="247">
        <f>ROUND(I616*H616,0)</f>
        <v>0</v>
      </c>
      <c r="K616" s="249"/>
      <c r="L616" s="45"/>
      <c r="M616" s="250" t="s">
        <v>1</v>
      </c>
      <c r="N616" s="251" t="s">
        <v>39</v>
      </c>
      <c r="O616" s="92"/>
      <c r="P616" s="252">
        <f>O616*H616</f>
        <v>0</v>
      </c>
      <c r="Q616" s="252">
        <v>0.0012800000000000001</v>
      </c>
      <c r="R616" s="252">
        <f>Q616*H616</f>
        <v>0.025600000000000001</v>
      </c>
      <c r="S616" s="252">
        <v>0</v>
      </c>
      <c r="T616" s="253">
        <f>S616*H616</f>
        <v>0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54" t="s">
        <v>260</v>
      </c>
      <c r="AT616" s="254" t="s">
        <v>163</v>
      </c>
      <c r="AU616" s="254" t="s">
        <v>83</v>
      </c>
      <c r="AY616" s="18" t="s">
        <v>160</v>
      </c>
      <c r="BE616" s="255">
        <f>IF(N616="základní",J616,0)</f>
        <v>0</v>
      </c>
      <c r="BF616" s="255">
        <f>IF(N616="snížená",J616,0)</f>
        <v>0</v>
      </c>
      <c r="BG616" s="255">
        <f>IF(N616="zákl. přenesená",J616,0)</f>
        <v>0</v>
      </c>
      <c r="BH616" s="255">
        <f>IF(N616="sníž. přenesená",J616,0)</f>
        <v>0</v>
      </c>
      <c r="BI616" s="255">
        <f>IF(N616="nulová",J616,0)</f>
        <v>0</v>
      </c>
      <c r="BJ616" s="18" t="s">
        <v>8</v>
      </c>
      <c r="BK616" s="255">
        <f>ROUND(I616*H616,0)</f>
        <v>0</v>
      </c>
      <c r="BL616" s="18" t="s">
        <v>260</v>
      </c>
      <c r="BM616" s="254" t="s">
        <v>1399</v>
      </c>
    </row>
    <row r="617" s="14" customFormat="1">
      <c r="A617" s="14"/>
      <c r="B617" s="267"/>
      <c r="C617" s="268"/>
      <c r="D617" s="258" t="s">
        <v>169</v>
      </c>
      <c r="E617" s="269" t="s">
        <v>1</v>
      </c>
      <c r="F617" s="270" t="s">
        <v>1400</v>
      </c>
      <c r="G617" s="268"/>
      <c r="H617" s="271">
        <v>20</v>
      </c>
      <c r="I617" s="272"/>
      <c r="J617" s="268"/>
      <c r="K617" s="268"/>
      <c r="L617" s="273"/>
      <c r="M617" s="274"/>
      <c r="N617" s="275"/>
      <c r="O617" s="275"/>
      <c r="P617" s="275"/>
      <c r="Q617" s="275"/>
      <c r="R617" s="275"/>
      <c r="S617" s="275"/>
      <c r="T617" s="276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77" t="s">
        <v>169</v>
      </c>
      <c r="AU617" s="277" t="s">
        <v>83</v>
      </c>
      <c r="AV617" s="14" t="s">
        <v>83</v>
      </c>
      <c r="AW617" s="14" t="s">
        <v>31</v>
      </c>
      <c r="AX617" s="14" t="s">
        <v>8</v>
      </c>
      <c r="AY617" s="277" t="s">
        <v>160</v>
      </c>
    </row>
    <row r="618" s="2" customFormat="1" ht="37.8" customHeight="1">
      <c r="A618" s="39"/>
      <c r="B618" s="40"/>
      <c r="C618" s="243" t="s">
        <v>1401</v>
      </c>
      <c r="D618" s="243" t="s">
        <v>163</v>
      </c>
      <c r="E618" s="244" t="s">
        <v>1402</v>
      </c>
      <c r="F618" s="245" t="s">
        <v>1403</v>
      </c>
      <c r="G618" s="246" t="s">
        <v>316</v>
      </c>
      <c r="H618" s="247">
        <v>20</v>
      </c>
      <c r="I618" s="248"/>
      <c r="J618" s="247">
        <f>ROUND(I618*H618,0)</f>
        <v>0</v>
      </c>
      <c r="K618" s="249"/>
      <c r="L618" s="45"/>
      <c r="M618" s="250" t="s">
        <v>1</v>
      </c>
      <c r="N618" s="251" t="s">
        <v>39</v>
      </c>
      <c r="O618" s="92"/>
      <c r="P618" s="252">
        <f>O618*H618</f>
        <v>0</v>
      </c>
      <c r="Q618" s="252">
        <v>0.00075000000000000002</v>
      </c>
      <c r="R618" s="252">
        <f>Q618*H618</f>
        <v>0.014999999999999999</v>
      </c>
      <c r="S618" s="252">
        <v>0</v>
      </c>
      <c r="T618" s="253">
        <f>S618*H618</f>
        <v>0</v>
      </c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R618" s="254" t="s">
        <v>260</v>
      </c>
      <c r="AT618" s="254" t="s">
        <v>163</v>
      </c>
      <c r="AU618" s="254" t="s">
        <v>83</v>
      </c>
      <c r="AY618" s="18" t="s">
        <v>160</v>
      </c>
      <c r="BE618" s="255">
        <f>IF(N618="základní",J618,0)</f>
        <v>0</v>
      </c>
      <c r="BF618" s="255">
        <f>IF(N618="snížená",J618,0)</f>
        <v>0</v>
      </c>
      <c r="BG618" s="255">
        <f>IF(N618="zákl. přenesená",J618,0)</f>
        <v>0</v>
      </c>
      <c r="BH618" s="255">
        <f>IF(N618="sníž. přenesená",J618,0)</f>
        <v>0</v>
      </c>
      <c r="BI618" s="255">
        <f>IF(N618="nulová",J618,0)</f>
        <v>0</v>
      </c>
      <c r="BJ618" s="18" t="s">
        <v>8</v>
      </c>
      <c r="BK618" s="255">
        <f>ROUND(I618*H618,0)</f>
        <v>0</v>
      </c>
      <c r="BL618" s="18" t="s">
        <v>260</v>
      </c>
      <c r="BM618" s="254" t="s">
        <v>1404</v>
      </c>
    </row>
    <row r="619" s="2" customFormat="1" ht="55.5" customHeight="1">
      <c r="A619" s="39"/>
      <c r="B619" s="40"/>
      <c r="C619" s="278" t="s">
        <v>1405</v>
      </c>
      <c r="D619" s="278" t="s">
        <v>173</v>
      </c>
      <c r="E619" s="279" t="s">
        <v>1406</v>
      </c>
      <c r="F619" s="280" t="s">
        <v>1407</v>
      </c>
      <c r="G619" s="281" t="s">
        <v>316</v>
      </c>
      <c r="H619" s="282">
        <v>23.100000000000001</v>
      </c>
      <c r="I619" s="283"/>
      <c r="J619" s="282">
        <f>ROUND(I619*H619,0)</f>
        <v>0</v>
      </c>
      <c r="K619" s="284"/>
      <c r="L619" s="285"/>
      <c r="M619" s="286" t="s">
        <v>1</v>
      </c>
      <c r="N619" s="287" t="s">
        <v>39</v>
      </c>
      <c r="O619" s="92"/>
      <c r="P619" s="252">
        <f>O619*H619</f>
        <v>0</v>
      </c>
      <c r="Q619" s="252">
        <v>0.0066</v>
      </c>
      <c r="R619" s="252">
        <f>Q619*H619</f>
        <v>0.15246000000000001</v>
      </c>
      <c r="S619" s="252">
        <v>0</v>
      </c>
      <c r="T619" s="253">
        <f>S619*H619</f>
        <v>0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54" t="s">
        <v>438</v>
      </c>
      <c r="AT619" s="254" t="s">
        <v>173</v>
      </c>
      <c r="AU619" s="254" t="s">
        <v>83</v>
      </c>
      <c r="AY619" s="18" t="s">
        <v>160</v>
      </c>
      <c r="BE619" s="255">
        <f>IF(N619="základní",J619,0)</f>
        <v>0</v>
      </c>
      <c r="BF619" s="255">
        <f>IF(N619="snížená",J619,0)</f>
        <v>0</v>
      </c>
      <c r="BG619" s="255">
        <f>IF(N619="zákl. přenesená",J619,0)</f>
        <v>0</v>
      </c>
      <c r="BH619" s="255">
        <f>IF(N619="sníž. přenesená",J619,0)</f>
        <v>0</v>
      </c>
      <c r="BI619" s="255">
        <f>IF(N619="nulová",J619,0)</f>
        <v>0</v>
      </c>
      <c r="BJ619" s="18" t="s">
        <v>8</v>
      </c>
      <c r="BK619" s="255">
        <f>ROUND(I619*H619,0)</f>
        <v>0</v>
      </c>
      <c r="BL619" s="18" t="s">
        <v>260</v>
      </c>
      <c r="BM619" s="254" t="s">
        <v>1408</v>
      </c>
    </row>
    <row r="620" s="14" customFormat="1">
      <c r="A620" s="14"/>
      <c r="B620" s="267"/>
      <c r="C620" s="268"/>
      <c r="D620" s="258" t="s">
        <v>169</v>
      </c>
      <c r="E620" s="269" t="s">
        <v>1</v>
      </c>
      <c r="F620" s="270" t="s">
        <v>1409</v>
      </c>
      <c r="G620" s="268"/>
      <c r="H620" s="271">
        <v>23.100000000000001</v>
      </c>
      <c r="I620" s="272"/>
      <c r="J620" s="268"/>
      <c r="K620" s="268"/>
      <c r="L620" s="273"/>
      <c r="M620" s="274"/>
      <c r="N620" s="275"/>
      <c r="O620" s="275"/>
      <c r="P620" s="275"/>
      <c r="Q620" s="275"/>
      <c r="R620" s="275"/>
      <c r="S620" s="275"/>
      <c r="T620" s="276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77" t="s">
        <v>169</v>
      </c>
      <c r="AU620" s="277" t="s">
        <v>83</v>
      </c>
      <c r="AV620" s="14" t="s">
        <v>83</v>
      </c>
      <c r="AW620" s="14" t="s">
        <v>31</v>
      </c>
      <c r="AX620" s="14" t="s">
        <v>8</v>
      </c>
      <c r="AY620" s="277" t="s">
        <v>160</v>
      </c>
    </row>
    <row r="621" s="2" customFormat="1" ht="66.75" customHeight="1">
      <c r="A621" s="39"/>
      <c r="B621" s="40"/>
      <c r="C621" s="278" t="s">
        <v>1410</v>
      </c>
      <c r="D621" s="278" t="s">
        <v>173</v>
      </c>
      <c r="E621" s="279" t="s">
        <v>1411</v>
      </c>
      <c r="F621" s="280" t="s">
        <v>1412</v>
      </c>
      <c r="G621" s="281" t="s">
        <v>166</v>
      </c>
      <c r="H621" s="282">
        <v>23.100000000000001</v>
      </c>
      <c r="I621" s="283"/>
      <c r="J621" s="282">
        <f>ROUND(I621*H621,0)</f>
        <v>0</v>
      </c>
      <c r="K621" s="284"/>
      <c r="L621" s="285"/>
      <c r="M621" s="286" t="s">
        <v>1</v>
      </c>
      <c r="N621" s="287" t="s">
        <v>39</v>
      </c>
      <c r="O621" s="92"/>
      <c r="P621" s="252">
        <f>O621*H621</f>
        <v>0</v>
      </c>
      <c r="Q621" s="252">
        <v>0.00346</v>
      </c>
      <c r="R621" s="252">
        <f>Q621*H621</f>
        <v>0.079926000000000011</v>
      </c>
      <c r="S621" s="252">
        <v>0</v>
      </c>
      <c r="T621" s="253">
        <f>S621*H621</f>
        <v>0</v>
      </c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R621" s="254" t="s">
        <v>438</v>
      </c>
      <c r="AT621" s="254" t="s">
        <v>173</v>
      </c>
      <c r="AU621" s="254" t="s">
        <v>83</v>
      </c>
      <c r="AY621" s="18" t="s">
        <v>160</v>
      </c>
      <c r="BE621" s="255">
        <f>IF(N621="základní",J621,0)</f>
        <v>0</v>
      </c>
      <c r="BF621" s="255">
        <f>IF(N621="snížená",J621,0)</f>
        <v>0</v>
      </c>
      <c r="BG621" s="255">
        <f>IF(N621="zákl. přenesená",J621,0)</f>
        <v>0</v>
      </c>
      <c r="BH621" s="255">
        <f>IF(N621="sníž. přenesená",J621,0)</f>
        <v>0</v>
      </c>
      <c r="BI621" s="255">
        <f>IF(N621="nulová",J621,0)</f>
        <v>0</v>
      </c>
      <c r="BJ621" s="18" t="s">
        <v>8</v>
      </c>
      <c r="BK621" s="255">
        <f>ROUND(I621*H621,0)</f>
        <v>0</v>
      </c>
      <c r="BL621" s="18" t="s">
        <v>260</v>
      </c>
      <c r="BM621" s="254" t="s">
        <v>1413</v>
      </c>
    </row>
    <row r="622" s="14" customFormat="1">
      <c r="A622" s="14"/>
      <c r="B622" s="267"/>
      <c r="C622" s="268"/>
      <c r="D622" s="258" t="s">
        <v>169</v>
      </c>
      <c r="E622" s="268"/>
      <c r="F622" s="270" t="s">
        <v>1414</v>
      </c>
      <c r="G622" s="268"/>
      <c r="H622" s="271">
        <v>23.100000000000001</v>
      </c>
      <c r="I622" s="272"/>
      <c r="J622" s="268"/>
      <c r="K622" s="268"/>
      <c r="L622" s="273"/>
      <c r="M622" s="274"/>
      <c r="N622" s="275"/>
      <c r="O622" s="275"/>
      <c r="P622" s="275"/>
      <c r="Q622" s="275"/>
      <c r="R622" s="275"/>
      <c r="S622" s="275"/>
      <c r="T622" s="276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77" t="s">
        <v>169</v>
      </c>
      <c r="AU622" s="277" t="s">
        <v>83</v>
      </c>
      <c r="AV622" s="14" t="s">
        <v>83</v>
      </c>
      <c r="AW622" s="14" t="s">
        <v>4</v>
      </c>
      <c r="AX622" s="14" t="s">
        <v>8</v>
      </c>
      <c r="AY622" s="277" t="s">
        <v>160</v>
      </c>
    </row>
    <row r="623" s="2" customFormat="1" ht="33" customHeight="1">
      <c r="A623" s="39"/>
      <c r="B623" s="40"/>
      <c r="C623" s="243" t="s">
        <v>1415</v>
      </c>
      <c r="D623" s="243" t="s">
        <v>163</v>
      </c>
      <c r="E623" s="244" t="s">
        <v>1416</v>
      </c>
      <c r="F623" s="245" t="s">
        <v>1417</v>
      </c>
      <c r="G623" s="246" t="s">
        <v>316</v>
      </c>
      <c r="H623" s="247">
        <v>298.25</v>
      </c>
      <c r="I623" s="248"/>
      <c r="J623" s="247">
        <f>ROUND(I623*H623,0)</f>
        <v>0</v>
      </c>
      <c r="K623" s="249"/>
      <c r="L623" s="45"/>
      <c r="M623" s="250" t="s">
        <v>1</v>
      </c>
      <c r="N623" s="251" t="s">
        <v>39</v>
      </c>
      <c r="O623" s="92"/>
      <c r="P623" s="252">
        <f>O623*H623</f>
        <v>0</v>
      </c>
      <c r="Q623" s="252">
        <v>0.000428</v>
      </c>
      <c r="R623" s="252">
        <f>Q623*H623</f>
        <v>0.12765099999999999</v>
      </c>
      <c r="S623" s="252">
        <v>0</v>
      </c>
      <c r="T623" s="253">
        <f>S623*H623</f>
        <v>0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54" t="s">
        <v>260</v>
      </c>
      <c r="AT623" s="254" t="s">
        <v>163</v>
      </c>
      <c r="AU623" s="254" t="s">
        <v>83</v>
      </c>
      <c r="AY623" s="18" t="s">
        <v>160</v>
      </c>
      <c r="BE623" s="255">
        <f>IF(N623="základní",J623,0)</f>
        <v>0</v>
      </c>
      <c r="BF623" s="255">
        <f>IF(N623="snížená",J623,0)</f>
        <v>0</v>
      </c>
      <c r="BG623" s="255">
        <f>IF(N623="zákl. přenesená",J623,0)</f>
        <v>0</v>
      </c>
      <c r="BH623" s="255">
        <f>IF(N623="sníž. přenesená",J623,0)</f>
        <v>0</v>
      </c>
      <c r="BI623" s="255">
        <f>IF(N623="nulová",J623,0)</f>
        <v>0</v>
      </c>
      <c r="BJ623" s="18" t="s">
        <v>8</v>
      </c>
      <c r="BK623" s="255">
        <f>ROUND(I623*H623,0)</f>
        <v>0</v>
      </c>
      <c r="BL623" s="18" t="s">
        <v>260</v>
      </c>
      <c r="BM623" s="254" t="s">
        <v>1418</v>
      </c>
    </row>
    <row r="624" s="2" customFormat="1" ht="24.15" customHeight="1">
      <c r="A624" s="39"/>
      <c r="B624" s="40"/>
      <c r="C624" s="278" t="s">
        <v>1419</v>
      </c>
      <c r="D624" s="278" t="s">
        <v>173</v>
      </c>
      <c r="E624" s="279" t="s">
        <v>1420</v>
      </c>
      <c r="F624" s="280" t="s">
        <v>1421</v>
      </c>
      <c r="G624" s="281" t="s">
        <v>316</v>
      </c>
      <c r="H624" s="282">
        <v>332.48000000000002</v>
      </c>
      <c r="I624" s="283"/>
      <c r="J624" s="282">
        <f>ROUND(I624*H624,0)</f>
        <v>0</v>
      </c>
      <c r="K624" s="284"/>
      <c r="L624" s="285"/>
      <c r="M624" s="286" t="s">
        <v>1</v>
      </c>
      <c r="N624" s="287" t="s">
        <v>39</v>
      </c>
      <c r="O624" s="92"/>
      <c r="P624" s="252">
        <f>O624*H624</f>
        <v>0</v>
      </c>
      <c r="Q624" s="252">
        <v>0.00198</v>
      </c>
      <c r="R624" s="252">
        <f>Q624*H624</f>
        <v>0.65831040000000007</v>
      </c>
      <c r="S624" s="252">
        <v>0</v>
      </c>
      <c r="T624" s="253">
        <f>S624*H624</f>
        <v>0</v>
      </c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R624" s="254" t="s">
        <v>438</v>
      </c>
      <c r="AT624" s="254" t="s">
        <v>173</v>
      </c>
      <c r="AU624" s="254" t="s">
        <v>83</v>
      </c>
      <c r="AY624" s="18" t="s">
        <v>160</v>
      </c>
      <c r="BE624" s="255">
        <f>IF(N624="základní",J624,0)</f>
        <v>0</v>
      </c>
      <c r="BF624" s="255">
        <f>IF(N624="snížená",J624,0)</f>
        <v>0</v>
      </c>
      <c r="BG624" s="255">
        <f>IF(N624="zákl. přenesená",J624,0)</f>
        <v>0</v>
      </c>
      <c r="BH624" s="255">
        <f>IF(N624="sníž. přenesená",J624,0)</f>
        <v>0</v>
      </c>
      <c r="BI624" s="255">
        <f>IF(N624="nulová",J624,0)</f>
        <v>0</v>
      </c>
      <c r="BJ624" s="18" t="s">
        <v>8</v>
      </c>
      <c r="BK624" s="255">
        <f>ROUND(I624*H624,0)</f>
        <v>0</v>
      </c>
      <c r="BL624" s="18" t="s">
        <v>260</v>
      </c>
      <c r="BM624" s="254" t="s">
        <v>1422</v>
      </c>
    </row>
    <row r="625" s="14" customFormat="1">
      <c r="A625" s="14"/>
      <c r="B625" s="267"/>
      <c r="C625" s="268"/>
      <c r="D625" s="258" t="s">
        <v>169</v>
      </c>
      <c r="E625" s="269" t="s">
        <v>1</v>
      </c>
      <c r="F625" s="270" t="s">
        <v>1423</v>
      </c>
      <c r="G625" s="268"/>
      <c r="H625" s="271">
        <v>332.48000000000002</v>
      </c>
      <c r="I625" s="272"/>
      <c r="J625" s="268"/>
      <c r="K625" s="268"/>
      <c r="L625" s="273"/>
      <c r="M625" s="274"/>
      <c r="N625" s="275"/>
      <c r="O625" s="275"/>
      <c r="P625" s="275"/>
      <c r="Q625" s="275"/>
      <c r="R625" s="275"/>
      <c r="S625" s="275"/>
      <c r="T625" s="276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77" t="s">
        <v>169</v>
      </c>
      <c r="AU625" s="277" t="s">
        <v>83</v>
      </c>
      <c r="AV625" s="14" t="s">
        <v>83</v>
      </c>
      <c r="AW625" s="14" t="s">
        <v>31</v>
      </c>
      <c r="AX625" s="14" t="s">
        <v>8</v>
      </c>
      <c r="AY625" s="277" t="s">
        <v>160</v>
      </c>
    </row>
    <row r="626" s="2" customFormat="1" ht="66.75" customHeight="1">
      <c r="A626" s="39"/>
      <c r="B626" s="40"/>
      <c r="C626" s="278" t="s">
        <v>1424</v>
      </c>
      <c r="D626" s="278" t="s">
        <v>173</v>
      </c>
      <c r="E626" s="279" t="s">
        <v>1425</v>
      </c>
      <c r="F626" s="280" t="s">
        <v>1412</v>
      </c>
      <c r="G626" s="281" t="s">
        <v>316</v>
      </c>
      <c r="H626" s="282">
        <v>320.48000000000002</v>
      </c>
      <c r="I626" s="283"/>
      <c r="J626" s="282">
        <f>ROUND(I626*H626,0)</f>
        <v>0</v>
      </c>
      <c r="K626" s="284"/>
      <c r="L626" s="285"/>
      <c r="M626" s="286" t="s">
        <v>1</v>
      </c>
      <c r="N626" s="287" t="s">
        <v>39</v>
      </c>
      <c r="O626" s="92"/>
      <c r="P626" s="252">
        <f>O626*H626</f>
        <v>0</v>
      </c>
      <c r="Q626" s="252">
        <v>0.00346</v>
      </c>
      <c r="R626" s="252">
        <f>Q626*H626</f>
        <v>1.1088608</v>
      </c>
      <c r="S626" s="252">
        <v>0</v>
      </c>
      <c r="T626" s="253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54" t="s">
        <v>438</v>
      </c>
      <c r="AT626" s="254" t="s">
        <v>173</v>
      </c>
      <c r="AU626" s="254" t="s">
        <v>83</v>
      </c>
      <c r="AY626" s="18" t="s">
        <v>160</v>
      </c>
      <c r="BE626" s="255">
        <f>IF(N626="základní",J626,0)</f>
        <v>0</v>
      </c>
      <c r="BF626" s="255">
        <f>IF(N626="snížená",J626,0)</f>
        <v>0</v>
      </c>
      <c r="BG626" s="255">
        <f>IF(N626="zákl. přenesená",J626,0)</f>
        <v>0</v>
      </c>
      <c r="BH626" s="255">
        <f>IF(N626="sníž. přenesená",J626,0)</f>
        <v>0</v>
      </c>
      <c r="BI626" s="255">
        <f>IF(N626="nulová",J626,0)</f>
        <v>0</v>
      </c>
      <c r="BJ626" s="18" t="s">
        <v>8</v>
      </c>
      <c r="BK626" s="255">
        <f>ROUND(I626*H626,0)</f>
        <v>0</v>
      </c>
      <c r="BL626" s="18" t="s">
        <v>260</v>
      </c>
      <c r="BM626" s="254" t="s">
        <v>1426</v>
      </c>
    </row>
    <row r="627" s="14" customFormat="1">
      <c r="A627" s="14"/>
      <c r="B627" s="267"/>
      <c r="C627" s="268"/>
      <c r="D627" s="258" t="s">
        <v>169</v>
      </c>
      <c r="E627" s="268"/>
      <c r="F627" s="270" t="s">
        <v>1427</v>
      </c>
      <c r="G627" s="268"/>
      <c r="H627" s="271">
        <v>320.48000000000002</v>
      </c>
      <c r="I627" s="272"/>
      <c r="J627" s="268"/>
      <c r="K627" s="268"/>
      <c r="L627" s="273"/>
      <c r="M627" s="274"/>
      <c r="N627" s="275"/>
      <c r="O627" s="275"/>
      <c r="P627" s="275"/>
      <c r="Q627" s="275"/>
      <c r="R627" s="275"/>
      <c r="S627" s="275"/>
      <c r="T627" s="276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77" t="s">
        <v>169</v>
      </c>
      <c r="AU627" s="277" t="s">
        <v>83</v>
      </c>
      <c r="AV627" s="14" t="s">
        <v>83</v>
      </c>
      <c r="AW627" s="14" t="s">
        <v>4</v>
      </c>
      <c r="AX627" s="14" t="s">
        <v>8</v>
      </c>
      <c r="AY627" s="277" t="s">
        <v>160</v>
      </c>
    </row>
    <row r="628" s="2" customFormat="1" ht="33" customHeight="1">
      <c r="A628" s="39"/>
      <c r="B628" s="40"/>
      <c r="C628" s="243" t="s">
        <v>1428</v>
      </c>
      <c r="D628" s="243" t="s">
        <v>163</v>
      </c>
      <c r="E628" s="244" t="s">
        <v>1429</v>
      </c>
      <c r="F628" s="245" t="s">
        <v>1430</v>
      </c>
      <c r="G628" s="246" t="s">
        <v>166</v>
      </c>
      <c r="H628" s="247">
        <v>118.18000000000001</v>
      </c>
      <c r="I628" s="248"/>
      <c r="J628" s="247">
        <f>ROUND(I628*H628,0)</f>
        <v>0</v>
      </c>
      <c r="K628" s="249"/>
      <c r="L628" s="45"/>
      <c r="M628" s="250" t="s">
        <v>1</v>
      </c>
      <c r="N628" s="251" t="s">
        <v>39</v>
      </c>
      <c r="O628" s="92"/>
      <c r="P628" s="252">
        <f>O628*H628</f>
        <v>0</v>
      </c>
      <c r="Q628" s="252">
        <v>0.005352</v>
      </c>
      <c r="R628" s="252">
        <f>Q628*H628</f>
        <v>0.63249936000000007</v>
      </c>
      <c r="S628" s="252">
        <v>0</v>
      </c>
      <c r="T628" s="253">
        <f>S628*H628</f>
        <v>0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54" t="s">
        <v>260</v>
      </c>
      <c r="AT628" s="254" t="s">
        <v>163</v>
      </c>
      <c r="AU628" s="254" t="s">
        <v>83</v>
      </c>
      <c r="AY628" s="18" t="s">
        <v>160</v>
      </c>
      <c r="BE628" s="255">
        <f>IF(N628="základní",J628,0)</f>
        <v>0</v>
      </c>
      <c r="BF628" s="255">
        <f>IF(N628="snížená",J628,0)</f>
        <v>0</v>
      </c>
      <c r="BG628" s="255">
        <f>IF(N628="zákl. přenesená",J628,0)</f>
        <v>0</v>
      </c>
      <c r="BH628" s="255">
        <f>IF(N628="sníž. přenesená",J628,0)</f>
        <v>0</v>
      </c>
      <c r="BI628" s="255">
        <f>IF(N628="nulová",J628,0)</f>
        <v>0</v>
      </c>
      <c r="BJ628" s="18" t="s">
        <v>8</v>
      </c>
      <c r="BK628" s="255">
        <f>ROUND(I628*H628,0)</f>
        <v>0</v>
      </c>
      <c r="BL628" s="18" t="s">
        <v>260</v>
      </c>
      <c r="BM628" s="254" t="s">
        <v>1431</v>
      </c>
    </row>
    <row r="629" s="14" customFormat="1">
      <c r="A629" s="14"/>
      <c r="B629" s="267"/>
      <c r="C629" s="268"/>
      <c r="D629" s="258" t="s">
        <v>169</v>
      </c>
      <c r="E629" s="269" t="s">
        <v>1</v>
      </c>
      <c r="F629" s="270" t="s">
        <v>1432</v>
      </c>
      <c r="G629" s="268"/>
      <c r="H629" s="271">
        <v>118.18000000000001</v>
      </c>
      <c r="I629" s="272"/>
      <c r="J629" s="268"/>
      <c r="K629" s="268"/>
      <c r="L629" s="273"/>
      <c r="M629" s="274"/>
      <c r="N629" s="275"/>
      <c r="O629" s="275"/>
      <c r="P629" s="275"/>
      <c r="Q629" s="275"/>
      <c r="R629" s="275"/>
      <c r="S629" s="275"/>
      <c r="T629" s="276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77" t="s">
        <v>169</v>
      </c>
      <c r="AU629" s="277" t="s">
        <v>83</v>
      </c>
      <c r="AV629" s="14" t="s">
        <v>83</v>
      </c>
      <c r="AW629" s="14" t="s">
        <v>31</v>
      </c>
      <c r="AX629" s="14" t="s">
        <v>8</v>
      </c>
      <c r="AY629" s="277" t="s">
        <v>160</v>
      </c>
    </row>
    <row r="630" s="2" customFormat="1" ht="44.25" customHeight="1">
      <c r="A630" s="39"/>
      <c r="B630" s="40"/>
      <c r="C630" s="278" t="s">
        <v>1433</v>
      </c>
      <c r="D630" s="278" t="s">
        <v>173</v>
      </c>
      <c r="E630" s="279" t="s">
        <v>1434</v>
      </c>
      <c r="F630" s="280" t="s">
        <v>1435</v>
      </c>
      <c r="G630" s="281" t="s">
        <v>166</v>
      </c>
      <c r="H630" s="282">
        <v>130</v>
      </c>
      <c r="I630" s="283"/>
      <c r="J630" s="282">
        <f>ROUND(I630*H630,0)</f>
        <v>0</v>
      </c>
      <c r="K630" s="284"/>
      <c r="L630" s="285"/>
      <c r="M630" s="286" t="s">
        <v>1</v>
      </c>
      <c r="N630" s="287" t="s">
        <v>39</v>
      </c>
      <c r="O630" s="92"/>
      <c r="P630" s="252">
        <f>O630*H630</f>
        <v>0</v>
      </c>
      <c r="Q630" s="252">
        <v>0.021999999999999999</v>
      </c>
      <c r="R630" s="252">
        <f>Q630*H630</f>
        <v>2.8599999999999999</v>
      </c>
      <c r="S630" s="252">
        <v>0</v>
      </c>
      <c r="T630" s="253">
        <f>S630*H630</f>
        <v>0</v>
      </c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R630" s="254" t="s">
        <v>438</v>
      </c>
      <c r="AT630" s="254" t="s">
        <v>173</v>
      </c>
      <c r="AU630" s="254" t="s">
        <v>83</v>
      </c>
      <c r="AY630" s="18" t="s">
        <v>160</v>
      </c>
      <c r="BE630" s="255">
        <f>IF(N630="základní",J630,0)</f>
        <v>0</v>
      </c>
      <c r="BF630" s="255">
        <f>IF(N630="snížená",J630,0)</f>
        <v>0</v>
      </c>
      <c r="BG630" s="255">
        <f>IF(N630="zákl. přenesená",J630,0)</f>
        <v>0</v>
      </c>
      <c r="BH630" s="255">
        <f>IF(N630="sníž. přenesená",J630,0)</f>
        <v>0</v>
      </c>
      <c r="BI630" s="255">
        <f>IF(N630="nulová",J630,0)</f>
        <v>0</v>
      </c>
      <c r="BJ630" s="18" t="s">
        <v>8</v>
      </c>
      <c r="BK630" s="255">
        <f>ROUND(I630*H630,0)</f>
        <v>0</v>
      </c>
      <c r="BL630" s="18" t="s">
        <v>260</v>
      </c>
      <c r="BM630" s="254" t="s">
        <v>1436</v>
      </c>
    </row>
    <row r="631" s="14" customFormat="1">
      <c r="A631" s="14"/>
      <c r="B631" s="267"/>
      <c r="C631" s="268"/>
      <c r="D631" s="258" t="s">
        <v>169</v>
      </c>
      <c r="E631" s="269" t="s">
        <v>1</v>
      </c>
      <c r="F631" s="270" t="s">
        <v>1437</v>
      </c>
      <c r="G631" s="268"/>
      <c r="H631" s="271">
        <v>130</v>
      </c>
      <c r="I631" s="272"/>
      <c r="J631" s="268"/>
      <c r="K631" s="268"/>
      <c r="L631" s="273"/>
      <c r="M631" s="274"/>
      <c r="N631" s="275"/>
      <c r="O631" s="275"/>
      <c r="P631" s="275"/>
      <c r="Q631" s="275"/>
      <c r="R631" s="275"/>
      <c r="S631" s="275"/>
      <c r="T631" s="276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77" t="s">
        <v>169</v>
      </c>
      <c r="AU631" s="277" t="s">
        <v>83</v>
      </c>
      <c r="AV631" s="14" t="s">
        <v>83</v>
      </c>
      <c r="AW631" s="14" t="s">
        <v>31</v>
      </c>
      <c r="AX631" s="14" t="s">
        <v>8</v>
      </c>
      <c r="AY631" s="277" t="s">
        <v>160</v>
      </c>
    </row>
    <row r="632" s="2" customFormat="1" ht="66.75" customHeight="1">
      <c r="A632" s="39"/>
      <c r="B632" s="40"/>
      <c r="C632" s="278" t="s">
        <v>1438</v>
      </c>
      <c r="D632" s="278" t="s">
        <v>173</v>
      </c>
      <c r="E632" s="279" t="s">
        <v>1439</v>
      </c>
      <c r="F632" s="280" t="s">
        <v>1412</v>
      </c>
      <c r="G632" s="281" t="s">
        <v>166</v>
      </c>
      <c r="H632" s="282">
        <v>130</v>
      </c>
      <c r="I632" s="283"/>
      <c r="J632" s="282">
        <f>ROUND(I632*H632,0)</f>
        <v>0</v>
      </c>
      <c r="K632" s="284"/>
      <c r="L632" s="285"/>
      <c r="M632" s="286" t="s">
        <v>1</v>
      </c>
      <c r="N632" s="287" t="s">
        <v>39</v>
      </c>
      <c r="O632" s="92"/>
      <c r="P632" s="252">
        <f>O632*H632</f>
        <v>0</v>
      </c>
      <c r="Q632" s="252">
        <v>0.00346</v>
      </c>
      <c r="R632" s="252">
        <f>Q632*H632</f>
        <v>0.44979999999999998</v>
      </c>
      <c r="S632" s="252">
        <v>0</v>
      </c>
      <c r="T632" s="253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54" t="s">
        <v>438</v>
      </c>
      <c r="AT632" s="254" t="s">
        <v>173</v>
      </c>
      <c r="AU632" s="254" t="s">
        <v>83</v>
      </c>
      <c r="AY632" s="18" t="s">
        <v>160</v>
      </c>
      <c r="BE632" s="255">
        <f>IF(N632="základní",J632,0)</f>
        <v>0</v>
      </c>
      <c r="BF632" s="255">
        <f>IF(N632="snížená",J632,0)</f>
        <v>0</v>
      </c>
      <c r="BG632" s="255">
        <f>IF(N632="zákl. přenesená",J632,0)</f>
        <v>0</v>
      </c>
      <c r="BH632" s="255">
        <f>IF(N632="sníž. přenesená",J632,0)</f>
        <v>0</v>
      </c>
      <c r="BI632" s="255">
        <f>IF(N632="nulová",J632,0)</f>
        <v>0</v>
      </c>
      <c r="BJ632" s="18" t="s">
        <v>8</v>
      </c>
      <c r="BK632" s="255">
        <f>ROUND(I632*H632,0)</f>
        <v>0</v>
      </c>
      <c r="BL632" s="18" t="s">
        <v>260</v>
      </c>
      <c r="BM632" s="254" t="s">
        <v>1440</v>
      </c>
    </row>
    <row r="633" s="14" customFormat="1">
      <c r="A633" s="14"/>
      <c r="B633" s="267"/>
      <c r="C633" s="268"/>
      <c r="D633" s="258" t="s">
        <v>169</v>
      </c>
      <c r="E633" s="268"/>
      <c r="F633" s="270" t="s">
        <v>1441</v>
      </c>
      <c r="G633" s="268"/>
      <c r="H633" s="271">
        <v>130</v>
      </c>
      <c r="I633" s="272"/>
      <c r="J633" s="268"/>
      <c r="K633" s="268"/>
      <c r="L633" s="273"/>
      <c r="M633" s="274"/>
      <c r="N633" s="275"/>
      <c r="O633" s="275"/>
      <c r="P633" s="275"/>
      <c r="Q633" s="275"/>
      <c r="R633" s="275"/>
      <c r="S633" s="275"/>
      <c r="T633" s="276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77" t="s">
        <v>169</v>
      </c>
      <c r="AU633" s="277" t="s">
        <v>83</v>
      </c>
      <c r="AV633" s="14" t="s">
        <v>83</v>
      </c>
      <c r="AW633" s="14" t="s">
        <v>4</v>
      </c>
      <c r="AX633" s="14" t="s">
        <v>8</v>
      </c>
      <c r="AY633" s="277" t="s">
        <v>160</v>
      </c>
    </row>
    <row r="634" s="2" customFormat="1" ht="37.8" customHeight="1">
      <c r="A634" s="39"/>
      <c r="B634" s="40"/>
      <c r="C634" s="243" t="s">
        <v>1442</v>
      </c>
      <c r="D634" s="243" t="s">
        <v>163</v>
      </c>
      <c r="E634" s="244" t="s">
        <v>1443</v>
      </c>
      <c r="F634" s="245" t="s">
        <v>1444</v>
      </c>
      <c r="G634" s="246" t="s">
        <v>166</v>
      </c>
      <c r="H634" s="247">
        <v>96.329999999999998</v>
      </c>
      <c r="I634" s="248"/>
      <c r="J634" s="247">
        <f>ROUND(I634*H634,0)</f>
        <v>0</v>
      </c>
      <c r="K634" s="249"/>
      <c r="L634" s="45"/>
      <c r="M634" s="250" t="s">
        <v>1</v>
      </c>
      <c r="N634" s="251" t="s">
        <v>39</v>
      </c>
      <c r="O634" s="92"/>
      <c r="P634" s="252">
        <f>O634*H634</f>
        <v>0</v>
      </c>
      <c r="Q634" s="252">
        <v>0.0055999999999999999</v>
      </c>
      <c r="R634" s="252">
        <f>Q634*H634</f>
        <v>0.53944800000000004</v>
      </c>
      <c r="S634" s="252">
        <v>0</v>
      </c>
      <c r="T634" s="253">
        <f>S634*H634</f>
        <v>0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54" t="s">
        <v>260</v>
      </c>
      <c r="AT634" s="254" t="s">
        <v>163</v>
      </c>
      <c r="AU634" s="254" t="s">
        <v>83</v>
      </c>
      <c r="AY634" s="18" t="s">
        <v>160</v>
      </c>
      <c r="BE634" s="255">
        <f>IF(N634="základní",J634,0)</f>
        <v>0</v>
      </c>
      <c r="BF634" s="255">
        <f>IF(N634="snížená",J634,0)</f>
        <v>0</v>
      </c>
      <c r="BG634" s="255">
        <f>IF(N634="zákl. přenesená",J634,0)</f>
        <v>0</v>
      </c>
      <c r="BH634" s="255">
        <f>IF(N634="sníž. přenesená",J634,0)</f>
        <v>0</v>
      </c>
      <c r="BI634" s="255">
        <f>IF(N634="nulová",J634,0)</f>
        <v>0</v>
      </c>
      <c r="BJ634" s="18" t="s">
        <v>8</v>
      </c>
      <c r="BK634" s="255">
        <f>ROUND(I634*H634,0)</f>
        <v>0</v>
      </c>
      <c r="BL634" s="18" t="s">
        <v>260</v>
      </c>
      <c r="BM634" s="254" t="s">
        <v>1445</v>
      </c>
    </row>
    <row r="635" s="14" customFormat="1">
      <c r="A635" s="14"/>
      <c r="B635" s="267"/>
      <c r="C635" s="268"/>
      <c r="D635" s="258" t="s">
        <v>169</v>
      </c>
      <c r="E635" s="269" t="s">
        <v>1</v>
      </c>
      <c r="F635" s="270" t="s">
        <v>1446</v>
      </c>
      <c r="G635" s="268"/>
      <c r="H635" s="271">
        <v>96.329999999999998</v>
      </c>
      <c r="I635" s="272"/>
      <c r="J635" s="268"/>
      <c r="K635" s="268"/>
      <c r="L635" s="273"/>
      <c r="M635" s="274"/>
      <c r="N635" s="275"/>
      <c r="O635" s="275"/>
      <c r="P635" s="275"/>
      <c r="Q635" s="275"/>
      <c r="R635" s="275"/>
      <c r="S635" s="275"/>
      <c r="T635" s="276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77" t="s">
        <v>169</v>
      </c>
      <c r="AU635" s="277" t="s">
        <v>83</v>
      </c>
      <c r="AV635" s="14" t="s">
        <v>83</v>
      </c>
      <c r="AW635" s="14" t="s">
        <v>31</v>
      </c>
      <c r="AX635" s="14" t="s">
        <v>8</v>
      </c>
      <c r="AY635" s="277" t="s">
        <v>160</v>
      </c>
    </row>
    <row r="636" s="2" customFormat="1" ht="55.5" customHeight="1">
      <c r="A636" s="39"/>
      <c r="B636" s="40"/>
      <c r="C636" s="278" t="s">
        <v>1447</v>
      </c>
      <c r="D636" s="278" t="s">
        <v>173</v>
      </c>
      <c r="E636" s="279" t="s">
        <v>1448</v>
      </c>
      <c r="F636" s="280" t="s">
        <v>1449</v>
      </c>
      <c r="G636" s="281" t="s">
        <v>166</v>
      </c>
      <c r="H636" s="282">
        <v>105.95999999999999</v>
      </c>
      <c r="I636" s="283"/>
      <c r="J636" s="282">
        <f>ROUND(I636*H636,0)</f>
        <v>0</v>
      </c>
      <c r="K636" s="284"/>
      <c r="L636" s="285"/>
      <c r="M636" s="286" t="s">
        <v>1</v>
      </c>
      <c r="N636" s="287" t="s">
        <v>39</v>
      </c>
      <c r="O636" s="92"/>
      <c r="P636" s="252">
        <f>O636*H636</f>
        <v>0</v>
      </c>
      <c r="Q636" s="252">
        <v>0.021999999999999999</v>
      </c>
      <c r="R636" s="252">
        <f>Q636*H636</f>
        <v>2.3311199999999999</v>
      </c>
      <c r="S636" s="252">
        <v>0</v>
      </c>
      <c r="T636" s="253">
        <f>S636*H636</f>
        <v>0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54" t="s">
        <v>438</v>
      </c>
      <c r="AT636" s="254" t="s">
        <v>173</v>
      </c>
      <c r="AU636" s="254" t="s">
        <v>83</v>
      </c>
      <c r="AY636" s="18" t="s">
        <v>160</v>
      </c>
      <c r="BE636" s="255">
        <f>IF(N636="základní",J636,0)</f>
        <v>0</v>
      </c>
      <c r="BF636" s="255">
        <f>IF(N636="snížená",J636,0)</f>
        <v>0</v>
      </c>
      <c r="BG636" s="255">
        <f>IF(N636="zákl. přenesená",J636,0)</f>
        <v>0</v>
      </c>
      <c r="BH636" s="255">
        <f>IF(N636="sníž. přenesená",J636,0)</f>
        <v>0</v>
      </c>
      <c r="BI636" s="255">
        <f>IF(N636="nulová",J636,0)</f>
        <v>0</v>
      </c>
      <c r="BJ636" s="18" t="s">
        <v>8</v>
      </c>
      <c r="BK636" s="255">
        <f>ROUND(I636*H636,0)</f>
        <v>0</v>
      </c>
      <c r="BL636" s="18" t="s">
        <v>260</v>
      </c>
      <c r="BM636" s="254" t="s">
        <v>1450</v>
      </c>
    </row>
    <row r="637" s="14" customFormat="1">
      <c r="A637" s="14"/>
      <c r="B637" s="267"/>
      <c r="C637" s="268"/>
      <c r="D637" s="258" t="s">
        <v>169</v>
      </c>
      <c r="E637" s="269" t="s">
        <v>1</v>
      </c>
      <c r="F637" s="270" t="s">
        <v>1451</v>
      </c>
      <c r="G637" s="268"/>
      <c r="H637" s="271">
        <v>105.95999999999999</v>
      </c>
      <c r="I637" s="272"/>
      <c r="J637" s="268"/>
      <c r="K637" s="268"/>
      <c r="L637" s="273"/>
      <c r="M637" s="274"/>
      <c r="N637" s="275"/>
      <c r="O637" s="275"/>
      <c r="P637" s="275"/>
      <c r="Q637" s="275"/>
      <c r="R637" s="275"/>
      <c r="S637" s="275"/>
      <c r="T637" s="276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77" t="s">
        <v>169</v>
      </c>
      <c r="AU637" s="277" t="s">
        <v>83</v>
      </c>
      <c r="AV637" s="14" t="s">
        <v>83</v>
      </c>
      <c r="AW637" s="14" t="s">
        <v>31</v>
      </c>
      <c r="AX637" s="14" t="s">
        <v>8</v>
      </c>
      <c r="AY637" s="277" t="s">
        <v>160</v>
      </c>
    </row>
    <row r="638" s="2" customFormat="1" ht="66.75" customHeight="1">
      <c r="A638" s="39"/>
      <c r="B638" s="40"/>
      <c r="C638" s="278" t="s">
        <v>1452</v>
      </c>
      <c r="D638" s="278" t="s">
        <v>173</v>
      </c>
      <c r="E638" s="279" t="s">
        <v>1453</v>
      </c>
      <c r="F638" s="280" t="s">
        <v>1412</v>
      </c>
      <c r="G638" s="281" t="s">
        <v>166</v>
      </c>
      <c r="H638" s="282">
        <v>105.95999999999999</v>
      </c>
      <c r="I638" s="283"/>
      <c r="J638" s="282">
        <f>ROUND(I638*H638,0)</f>
        <v>0</v>
      </c>
      <c r="K638" s="284"/>
      <c r="L638" s="285"/>
      <c r="M638" s="286" t="s">
        <v>1</v>
      </c>
      <c r="N638" s="287" t="s">
        <v>39</v>
      </c>
      <c r="O638" s="92"/>
      <c r="P638" s="252">
        <f>O638*H638</f>
        <v>0</v>
      </c>
      <c r="Q638" s="252">
        <v>0.00346</v>
      </c>
      <c r="R638" s="252">
        <f>Q638*H638</f>
        <v>0.36662159999999999</v>
      </c>
      <c r="S638" s="252">
        <v>0</v>
      </c>
      <c r="T638" s="253">
        <f>S638*H638</f>
        <v>0</v>
      </c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R638" s="254" t="s">
        <v>438</v>
      </c>
      <c r="AT638" s="254" t="s">
        <v>173</v>
      </c>
      <c r="AU638" s="254" t="s">
        <v>83</v>
      </c>
      <c r="AY638" s="18" t="s">
        <v>160</v>
      </c>
      <c r="BE638" s="255">
        <f>IF(N638="základní",J638,0)</f>
        <v>0</v>
      </c>
      <c r="BF638" s="255">
        <f>IF(N638="snížená",J638,0)</f>
        <v>0</v>
      </c>
      <c r="BG638" s="255">
        <f>IF(N638="zákl. přenesená",J638,0)</f>
        <v>0</v>
      </c>
      <c r="BH638" s="255">
        <f>IF(N638="sníž. přenesená",J638,0)</f>
        <v>0</v>
      </c>
      <c r="BI638" s="255">
        <f>IF(N638="nulová",J638,0)</f>
        <v>0</v>
      </c>
      <c r="BJ638" s="18" t="s">
        <v>8</v>
      </c>
      <c r="BK638" s="255">
        <f>ROUND(I638*H638,0)</f>
        <v>0</v>
      </c>
      <c r="BL638" s="18" t="s">
        <v>260</v>
      </c>
      <c r="BM638" s="254" t="s">
        <v>1454</v>
      </c>
    </row>
    <row r="639" s="14" customFormat="1">
      <c r="A639" s="14"/>
      <c r="B639" s="267"/>
      <c r="C639" s="268"/>
      <c r="D639" s="258" t="s">
        <v>169</v>
      </c>
      <c r="E639" s="268"/>
      <c r="F639" s="270" t="s">
        <v>1455</v>
      </c>
      <c r="G639" s="268"/>
      <c r="H639" s="271">
        <v>105.95999999999999</v>
      </c>
      <c r="I639" s="272"/>
      <c r="J639" s="268"/>
      <c r="K639" s="268"/>
      <c r="L639" s="273"/>
      <c r="M639" s="274"/>
      <c r="N639" s="275"/>
      <c r="O639" s="275"/>
      <c r="P639" s="275"/>
      <c r="Q639" s="275"/>
      <c r="R639" s="275"/>
      <c r="S639" s="275"/>
      <c r="T639" s="276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77" t="s">
        <v>169</v>
      </c>
      <c r="AU639" s="277" t="s">
        <v>83</v>
      </c>
      <c r="AV639" s="14" t="s">
        <v>83</v>
      </c>
      <c r="AW639" s="14" t="s">
        <v>4</v>
      </c>
      <c r="AX639" s="14" t="s">
        <v>8</v>
      </c>
      <c r="AY639" s="277" t="s">
        <v>160</v>
      </c>
    </row>
    <row r="640" s="2" customFormat="1" ht="33" customHeight="1">
      <c r="A640" s="39"/>
      <c r="B640" s="40"/>
      <c r="C640" s="243" t="s">
        <v>1456</v>
      </c>
      <c r="D640" s="243" t="s">
        <v>163</v>
      </c>
      <c r="E640" s="244" t="s">
        <v>1457</v>
      </c>
      <c r="F640" s="245" t="s">
        <v>1458</v>
      </c>
      <c r="G640" s="246" t="s">
        <v>166</v>
      </c>
      <c r="H640" s="247">
        <v>11.289999999999999</v>
      </c>
      <c r="I640" s="248"/>
      <c r="J640" s="247">
        <f>ROUND(I640*H640,0)</f>
        <v>0</v>
      </c>
      <c r="K640" s="249"/>
      <c r="L640" s="45"/>
      <c r="M640" s="250" t="s">
        <v>1</v>
      </c>
      <c r="N640" s="251" t="s">
        <v>39</v>
      </c>
      <c r="O640" s="92"/>
      <c r="P640" s="252">
        <f>O640*H640</f>
        <v>0</v>
      </c>
      <c r="Q640" s="252">
        <v>0</v>
      </c>
      <c r="R640" s="252">
        <f>Q640*H640</f>
        <v>0</v>
      </c>
      <c r="S640" s="252">
        <v>0</v>
      </c>
      <c r="T640" s="253">
        <f>S640*H640</f>
        <v>0</v>
      </c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R640" s="254" t="s">
        <v>260</v>
      </c>
      <c r="AT640" s="254" t="s">
        <v>163</v>
      </c>
      <c r="AU640" s="254" t="s">
        <v>83</v>
      </c>
      <c r="AY640" s="18" t="s">
        <v>160</v>
      </c>
      <c r="BE640" s="255">
        <f>IF(N640="základní",J640,0)</f>
        <v>0</v>
      </c>
      <c r="BF640" s="255">
        <f>IF(N640="snížená",J640,0)</f>
        <v>0</v>
      </c>
      <c r="BG640" s="255">
        <f>IF(N640="zákl. přenesená",J640,0)</f>
        <v>0</v>
      </c>
      <c r="BH640" s="255">
        <f>IF(N640="sníž. přenesená",J640,0)</f>
        <v>0</v>
      </c>
      <c r="BI640" s="255">
        <f>IF(N640="nulová",J640,0)</f>
        <v>0</v>
      </c>
      <c r="BJ640" s="18" t="s">
        <v>8</v>
      </c>
      <c r="BK640" s="255">
        <f>ROUND(I640*H640,0)</f>
        <v>0</v>
      </c>
      <c r="BL640" s="18" t="s">
        <v>260</v>
      </c>
      <c r="BM640" s="254" t="s">
        <v>1459</v>
      </c>
    </row>
    <row r="641" s="14" customFormat="1">
      <c r="A641" s="14"/>
      <c r="B641" s="267"/>
      <c r="C641" s="268"/>
      <c r="D641" s="258" t="s">
        <v>169</v>
      </c>
      <c r="E641" s="269" t="s">
        <v>1</v>
      </c>
      <c r="F641" s="270" t="s">
        <v>1460</v>
      </c>
      <c r="G641" s="268"/>
      <c r="H641" s="271">
        <v>11.289999999999999</v>
      </c>
      <c r="I641" s="272"/>
      <c r="J641" s="268"/>
      <c r="K641" s="268"/>
      <c r="L641" s="273"/>
      <c r="M641" s="274"/>
      <c r="N641" s="275"/>
      <c r="O641" s="275"/>
      <c r="P641" s="275"/>
      <c r="Q641" s="275"/>
      <c r="R641" s="275"/>
      <c r="S641" s="275"/>
      <c r="T641" s="276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77" t="s">
        <v>169</v>
      </c>
      <c r="AU641" s="277" t="s">
        <v>83</v>
      </c>
      <c r="AV641" s="14" t="s">
        <v>83</v>
      </c>
      <c r="AW641" s="14" t="s">
        <v>31</v>
      </c>
      <c r="AX641" s="14" t="s">
        <v>8</v>
      </c>
      <c r="AY641" s="277" t="s">
        <v>160</v>
      </c>
    </row>
    <row r="642" s="2" customFormat="1" ht="16.5" customHeight="1">
      <c r="A642" s="39"/>
      <c r="B642" s="40"/>
      <c r="C642" s="243" t="s">
        <v>1461</v>
      </c>
      <c r="D642" s="243" t="s">
        <v>163</v>
      </c>
      <c r="E642" s="244" t="s">
        <v>1462</v>
      </c>
      <c r="F642" s="245" t="s">
        <v>1463</v>
      </c>
      <c r="G642" s="246" t="s">
        <v>316</v>
      </c>
      <c r="H642" s="247">
        <v>302.25</v>
      </c>
      <c r="I642" s="248"/>
      <c r="J642" s="247">
        <f>ROUND(I642*H642,0)</f>
        <v>0</v>
      </c>
      <c r="K642" s="249"/>
      <c r="L642" s="45"/>
      <c r="M642" s="250" t="s">
        <v>1</v>
      </c>
      <c r="N642" s="251" t="s">
        <v>39</v>
      </c>
      <c r="O642" s="92"/>
      <c r="P642" s="252">
        <f>O642*H642</f>
        <v>0</v>
      </c>
      <c r="Q642" s="252">
        <v>3.0000000000000001E-05</v>
      </c>
      <c r="R642" s="252">
        <f>Q642*H642</f>
        <v>0.0090675000000000009</v>
      </c>
      <c r="S642" s="252">
        <v>0</v>
      </c>
      <c r="T642" s="253">
        <f>S642*H642</f>
        <v>0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254" t="s">
        <v>260</v>
      </c>
      <c r="AT642" s="254" t="s">
        <v>163</v>
      </c>
      <c r="AU642" s="254" t="s">
        <v>83</v>
      </c>
      <c r="AY642" s="18" t="s">
        <v>160</v>
      </c>
      <c r="BE642" s="255">
        <f>IF(N642="základní",J642,0)</f>
        <v>0</v>
      </c>
      <c r="BF642" s="255">
        <f>IF(N642="snížená",J642,0)</f>
        <v>0</v>
      </c>
      <c r="BG642" s="255">
        <f>IF(N642="zákl. přenesená",J642,0)</f>
        <v>0</v>
      </c>
      <c r="BH642" s="255">
        <f>IF(N642="sníž. přenesená",J642,0)</f>
        <v>0</v>
      </c>
      <c r="BI642" s="255">
        <f>IF(N642="nulová",J642,0)</f>
        <v>0</v>
      </c>
      <c r="BJ642" s="18" t="s">
        <v>8</v>
      </c>
      <c r="BK642" s="255">
        <f>ROUND(I642*H642,0)</f>
        <v>0</v>
      </c>
      <c r="BL642" s="18" t="s">
        <v>260</v>
      </c>
      <c r="BM642" s="254" t="s">
        <v>1464</v>
      </c>
    </row>
    <row r="643" s="14" customFormat="1">
      <c r="A643" s="14"/>
      <c r="B643" s="267"/>
      <c r="C643" s="268"/>
      <c r="D643" s="258" t="s">
        <v>169</v>
      </c>
      <c r="E643" s="269" t="s">
        <v>1</v>
      </c>
      <c r="F643" s="270" t="s">
        <v>1465</v>
      </c>
      <c r="G643" s="268"/>
      <c r="H643" s="271">
        <v>302.25</v>
      </c>
      <c r="I643" s="272"/>
      <c r="J643" s="268"/>
      <c r="K643" s="268"/>
      <c r="L643" s="273"/>
      <c r="M643" s="274"/>
      <c r="N643" s="275"/>
      <c r="O643" s="275"/>
      <c r="P643" s="275"/>
      <c r="Q643" s="275"/>
      <c r="R643" s="275"/>
      <c r="S643" s="275"/>
      <c r="T643" s="276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77" t="s">
        <v>169</v>
      </c>
      <c r="AU643" s="277" t="s">
        <v>83</v>
      </c>
      <c r="AV643" s="14" t="s">
        <v>83</v>
      </c>
      <c r="AW643" s="14" t="s">
        <v>31</v>
      </c>
      <c r="AX643" s="14" t="s">
        <v>8</v>
      </c>
      <c r="AY643" s="277" t="s">
        <v>160</v>
      </c>
    </row>
    <row r="644" s="2" customFormat="1" ht="24.15" customHeight="1">
      <c r="A644" s="39"/>
      <c r="B644" s="40"/>
      <c r="C644" s="243" t="s">
        <v>1466</v>
      </c>
      <c r="D644" s="243" t="s">
        <v>163</v>
      </c>
      <c r="E644" s="244" t="s">
        <v>1467</v>
      </c>
      <c r="F644" s="245" t="s">
        <v>1468</v>
      </c>
      <c r="G644" s="246" t="s">
        <v>335</v>
      </c>
      <c r="H644" s="247">
        <v>9.4199999999999999</v>
      </c>
      <c r="I644" s="248"/>
      <c r="J644" s="247">
        <f>ROUND(I644*H644,0)</f>
        <v>0</v>
      </c>
      <c r="K644" s="249"/>
      <c r="L644" s="45"/>
      <c r="M644" s="250" t="s">
        <v>1</v>
      </c>
      <c r="N644" s="251" t="s">
        <v>39</v>
      </c>
      <c r="O644" s="92"/>
      <c r="P644" s="252">
        <f>O644*H644</f>
        <v>0</v>
      </c>
      <c r="Q644" s="252">
        <v>0</v>
      </c>
      <c r="R644" s="252">
        <f>Q644*H644</f>
        <v>0</v>
      </c>
      <c r="S644" s="252">
        <v>0</v>
      </c>
      <c r="T644" s="253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54" t="s">
        <v>260</v>
      </c>
      <c r="AT644" s="254" t="s">
        <v>163</v>
      </c>
      <c r="AU644" s="254" t="s">
        <v>83</v>
      </c>
      <c r="AY644" s="18" t="s">
        <v>160</v>
      </c>
      <c r="BE644" s="255">
        <f>IF(N644="základní",J644,0)</f>
        <v>0</v>
      </c>
      <c r="BF644" s="255">
        <f>IF(N644="snížená",J644,0)</f>
        <v>0</v>
      </c>
      <c r="BG644" s="255">
        <f>IF(N644="zákl. přenesená",J644,0)</f>
        <v>0</v>
      </c>
      <c r="BH644" s="255">
        <f>IF(N644="sníž. přenesená",J644,0)</f>
        <v>0</v>
      </c>
      <c r="BI644" s="255">
        <f>IF(N644="nulová",J644,0)</f>
        <v>0</v>
      </c>
      <c r="BJ644" s="18" t="s">
        <v>8</v>
      </c>
      <c r="BK644" s="255">
        <f>ROUND(I644*H644,0)</f>
        <v>0</v>
      </c>
      <c r="BL644" s="18" t="s">
        <v>260</v>
      </c>
      <c r="BM644" s="254" t="s">
        <v>1469</v>
      </c>
    </row>
    <row r="645" s="12" customFormat="1" ht="22.8" customHeight="1">
      <c r="A645" s="12"/>
      <c r="B645" s="227"/>
      <c r="C645" s="228"/>
      <c r="D645" s="229" t="s">
        <v>73</v>
      </c>
      <c r="E645" s="241" t="s">
        <v>510</v>
      </c>
      <c r="F645" s="241" t="s">
        <v>511</v>
      </c>
      <c r="G645" s="228"/>
      <c r="H645" s="228"/>
      <c r="I645" s="231"/>
      <c r="J645" s="242">
        <f>BK645</f>
        <v>0</v>
      </c>
      <c r="K645" s="228"/>
      <c r="L645" s="233"/>
      <c r="M645" s="234"/>
      <c r="N645" s="235"/>
      <c r="O645" s="235"/>
      <c r="P645" s="236">
        <f>SUM(P646:P671)</f>
        <v>0</v>
      </c>
      <c r="Q645" s="235"/>
      <c r="R645" s="236">
        <f>SUM(R646:R671)</f>
        <v>7.2361184695320002</v>
      </c>
      <c r="S645" s="235"/>
      <c r="T645" s="237">
        <f>SUM(T646:T671)</f>
        <v>1.6138800000000002</v>
      </c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R645" s="238" t="s">
        <v>83</v>
      </c>
      <c r="AT645" s="239" t="s">
        <v>73</v>
      </c>
      <c r="AU645" s="239" t="s">
        <v>8</v>
      </c>
      <c r="AY645" s="238" t="s">
        <v>160</v>
      </c>
      <c r="BK645" s="240">
        <f>SUM(BK646:BK671)</f>
        <v>0</v>
      </c>
    </row>
    <row r="646" s="2" customFormat="1" ht="21.75" customHeight="1">
      <c r="A646" s="39"/>
      <c r="B646" s="40"/>
      <c r="C646" s="243" t="s">
        <v>1470</v>
      </c>
      <c r="D646" s="243" t="s">
        <v>163</v>
      </c>
      <c r="E646" s="244" t="s">
        <v>1471</v>
      </c>
      <c r="F646" s="245" t="s">
        <v>1472</v>
      </c>
      <c r="G646" s="246" t="s">
        <v>166</v>
      </c>
      <c r="H646" s="247">
        <v>490.87</v>
      </c>
      <c r="I646" s="248"/>
      <c r="J646" s="247">
        <f>ROUND(I646*H646,0)</f>
        <v>0</v>
      </c>
      <c r="K646" s="249"/>
      <c r="L646" s="45"/>
      <c r="M646" s="250" t="s">
        <v>1</v>
      </c>
      <c r="N646" s="251" t="s">
        <v>39</v>
      </c>
      <c r="O646" s="92"/>
      <c r="P646" s="252">
        <f>O646*H646</f>
        <v>0</v>
      </c>
      <c r="Q646" s="252">
        <v>5.7599999999999997E-07</v>
      </c>
      <c r="R646" s="252">
        <f>Q646*H646</f>
        <v>0.00028274111999999999</v>
      </c>
      <c r="S646" s="252">
        <v>0</v>
      </c>
      <c r="T646" s="253">
        <f>S646*H646</f>
        <v>0</v>
      </c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R646" s="254" t="s">
        <v>260</v>
      </c>
      <c r="AT646" s="254" t="s">
        <v>163</v>
      </c>
      <c r="AU646" s="254" t="s">
        <v>83</v>
      </c>
      <c r="AY646" s="18" t="s">
        <v>160</v>
      </c>
      <c r="BE646" s="255">
        <f>IF(N646="základní",J646,0)</f>
        <v>0</v>
      </c>
      <c r="BF646" s="255">
        <f>IF(N646="snížená",J646,0)</f>
        <v>0</v>
      </c>
      <c r="BG646" s="255">
        <f>IF(N646="zákl. přenesená",J646,0)</f>
        <v>0</v>
      </c>
      <c r="BH646" s="255">
        <f>IF(N646="sníž. přenesená",J646,0)</f>
        <v>0</v>
      </c>
      <c r="BI646" s="255">
        <f>IF(N646="nulová",J646,0)</f>
        <v>0</v>
      </c>
      <c r="BJ646" s="18" t="s">
        <v>8</v>
      </c>
      <c r="BK646" s="255">
        <f>ROUND(I646*H646,0)</f>
        <v>0</v>
      </c>
      <c r="BL646" s="18" t="s">
        <v>260</v>
      </c>
      <c r="BM646" s="254" t="s">
        <v>1473</v>
      </c>
    </row>
    <row r="647" s="14" customFormat="1">
      <c r="A647" s="14"/>
      <c r="B647" s="267"/>
      <c r="C647" s="268"/>
      <c r="D647" s="258" t="s">
        <v>169</v>
      </c>
      <c r="E647" s="269" t="s">
        <v>1</v>
      </c>
      <c r="F647" s="270" t="s">
        <v>1474</v>
      </c>
      <c r="G647" s="268"/>
      <c r="H647" s="271">
        <v>331.48000000000002</v>
      </c>
      <c r="I647" s="272"/>
      <c r="J647" s="268"/>
      <c r="K647" s="268"/>
      <c r="L647" s="273"/>
      <c r="M647" s="274"/>
      <c r="N647" s="275"/>
      <c r="O647" s="275"/>
      <c r="P647" s="275"/>
      <c r="Q647" s="275"/>
      <c r="R647" s="275"/>
      <c r="S647" s="275"/>
      <c r="T647" s="276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77" t="s">
        <v>169</v>
      </c>
      <c r="AU647" s="277" t="s">
        <v>83</v>
      </c>
      <c r="AV647" s="14" t="s">
        <v>83</v>
      </c>
      <c r="AW647" s="14" t="s">
        <v>31</v>
      </c>
      <c r="AX647" s="14" t="s">
        <v>74</v>
      </c>
      <c r="AY647" s="277" t="s">
        <v>160</v>
      </c>
    </row>
    <row r="648" s="14" customFormat="1">
      <c r="A648" s="14"/>
      <c r="B648" s="267"/>
      <c r="C648" s="268"/>
      <c r="D648" s="258" t="s">
        <v>169</v>
      </c>
      <c r="E648" s="269" t="s">
        <v>1</v>
      </c>
      <c r="F648" s="270" t="s">
        <v>1475</v>
      </c>
      <c r="G648" s="268"/>
      <c r="H648" s="271">
        <v>84.599999999999994</v>
      </c>
      <c r="I648" s="272"/>
      <c r="J648" s="268"/>
      <c r="K648" s="268"/>
      <c r="L648" s="273"/>
      <c r="M648" s="274"/>
      <c r="N648" s="275"/>
      <c r="O648" s="275"/>
      <c r="P648" s="275"/>
      <c r="Q648" s="275"/>
      <c r="R648" s="275"/>
      <c r="S648" s="275"/>
      <c r="T648" s="276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77" t="s">
        <v>169</v>
      </c>
      <c r="AU648" s="277" t="s">
        <v>83</v>
      </c>
      <c r="AV648" s="14" t="s">
        <v>83</v>
      </c>
      <c r="AW648" s="14" t="s">
        <v>31</v>
      </c>
      <c r="AX648" s="14" t="s">
        <v>74</v>
      </c>
      <c r="AY648" s="277" t="s">
        <v>160</v>
      </c>
    </row>
    <row r="649" s="14" customFormat="1">
      <c r="A649" s="14"/>
      <c r="B649" s="267"/>
      <c r="C649" s="268"/>
      <c r="D649" s="258" t="s">
        <v>169</v>
      </c>
      <c r="E649" s="269" t="s">
        <v>1</v>
      </c>
      <c r="F649" s="270" t="s">
        <v>1476</v>
      </c>
      <c r="G649" s="268"/>
      <c r="H649" s="271">
        <v>74.790000000000006</v>
      </c>
      <c r="I649" s="272"/>
      <c r="J649" s="268"/>
      <c r="K649" s="268"/>
      <c r="L649" s="273"/>
      <c r="M649" s="274"/>
      <c r="N649" s="275"/>
      <c r="O649" s="275"/>
      <c r="P649" s="275"/>
      <c r="Q649" s="275"/>
      <c r="R649" s="275"/>
      <c r="S649" s="275"/>
      <c r="T649" s="276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77" t="s">
        <v>169</v>
      </c>
      <c r="AU649" s="277" t="s">
        <v>83</v>
      </c>
      <c r="AV649" s="14" t="s">
        <v>83</v>
      </c>
      <c r="AW649" s="14" t="s">
        <v>31</v>
      </c>
      <c r="AX649" s="14" t="s">
        <v>74</v>
      </c>
      <c r="AY649" s="277" t="s">
        <v>160</v>
      </c>
    </row>
    <row r="650" s="16" customFormat="1">
      <c r="A650" s="16"/>
      <c r="B650" s="299"/>
      <c r="C650" s="300"/>
      <c r="D650" s="258" t="s">
        <v>169</v>
      </c>
      <c r="E650" s="301" t="s">
        <v>1</v>
      </c>
      <c r="F650" s="302" t="s">
        <v>189</v>
      </c>
      <c r="G650" s="300"/>
      <c r="H650" s="303">
        <v>490.87</v>
      </c>
      <c r="I650" s="304"/>
      <c r="J650" s="300"/>
      <c r="K650" s="300"/>
      <c r="L650" s="305"/>
      <c r="M650" s="306"/>
      <c r="N650" s="307"/>
      <c r="O650" s="307"/>
      <c r="P650" s="307"/>
      <c r="Q650" s="307"/>
      <c r="R650" s="307"/>
      <c r="S650" s="307"/>
      <c r="T650" s="308"/>
      <c r="U650" s="16"/>
      <c r="V650" s="16"/>
      <c r="W650" s="16"/>
      <c r="X650" s="16"/>
      <c r="Y650" s="16"/>
      <c r="Z650" s="16"/>
      <c r="AA650" s="16"/>
      <c r="AB650" s="16"/>
      <c r="AC650" s="16"/>
      <c r="AD650" s="16"/>
      <c r="AE650" s="16"/>
      <c r="AT650" s="309" t="s">
        <v>169</v>
      </c>
      <c r="AU650" s="309" t="s">
        <v>83</v>
      </c>
      <c r="AV650" s="16" t="s">
        <v>167</v>
      </c>
      <c r="AW650" s="16" t="s">
        <v>31</v>
      </c>
      <c r="AX650" s="16" t="s">
        <v>8</v>
      </c>
      <c r="AY650" s="309" t="s">
        <v>160</v>
      </c>
    </row>
    <row r="651" s="2" customFormat="1" ht="16.5" customHeight="1">
      <c r="A651" s="39"/>
      <c r="B651" s="40"/>
      <c r="C651" s="243" t="s">
        <v>1477</v>
      </c>
      <c r="D651" s="243" t="s">
        <v>163</v>
      </c>
      <c r="E651" s="244" t="s">
        <v>1478</v>
      </c>
      <c r="F651" s="245" t="s">
        <v>1479</v>
      </c>
      <c r="G651" s="246" t="s">
        <v>166</v>
      </c>
      <c r="H651" s="247">
        <v>490.87</v>
      </c>
      <c r="I651" s="248"/>
      <c r="J651" s="247">
        <f>ROUND(I651*H651,0)</f>
        <v>0</v>
      </c>
      <c r="K651" s="249"/>
      <c r="L651" s="45"/>
      <c r="M651" s="250" t="s">
        <v>1</v>
      </c>
      <c r="N651" s="251" t="s">
        <v>39</v>
      </c>
      <c r="O651" s="92"/>
      <c r="P651" s="252">
        <f>O651*H651</f>
        <v>0</v>
      </c>
      <c r="Q651" s="252">
        <v>0</v>
      </c>
      <c r="R651" s="252">
        <f>Q651*H651</f>
        <v>0</v>
      </c>
      <c r="S651" s="252">
        <v>0</v>
      </c>
      <c r="T651" s="253">
        <f>S651*H651</f>
        <v>0</v>
      </c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R651" s="254" t="s">
        <v>260</v>
      </c>
      <c r="AT651" s="254" t="s">
        <v>163</v>
      </c>
      <c r="AU651" s="254" t="s">
        <v>83</v>
      </c>
      <c r="AY651" s="18" t="s">
        <v>160</v>
      </c>
      <c r="BE651" s="255">
        <f>IF(N651="základní",J651,0)</f>
        <v>0</v>
      </c>
      <c r="BF651" s="255">
        <f>IF(N651="snížená",J651,0)</f>
        <v>0</v>
      </c>
      <c r="BG651" s="255">
        <f>IF(N651="zákl. přenesená",J651,0)</f>
        <v>0</v>
      </c>
      <c r="BH651" s="255">
        <f>IF(N651="sníž. přenesená",J651,0)</f>
        <v>0</v>
      </c>
      <c r="BI651" s="255">
        <f>IF(N651="nulová",J651,0)</f>
        <v>0</v>
      </c>
      <c r="BJ651" s="18" t="s">
        <v>8</v>
      </c>
      <c r="BK651" s="255">
        <f>ROUND(I651*H651,0)</f>
        <v>0</v>
      </c>
      <c r="BL651" s="18" t="s">
        <v>260</v>
      </c>
      <c r="BM651" s="254" t="s">
        <v>1480</v>
      </c>
    </row>
    <row r="652" s="2" customFormat="1" ht="24.15" customHeight="1">
      <c r="A652" s="39"/>
      <c r="B652" s="40"/>
      <c r="C652" s="243" t="s">
        <v>1481</v>
      </c>
      <c r="D652" s="243" t="s">
        <v>163</v>
      </c>
      <c r="E652" s="244" t="s">
        <v>1482</v>
      </c>
      <c r="F652" s="245" t="s">
        <v>1483</v>
      </c>
      <c r="G652" s="246" t="s">
        <v>166</v>
      </c>
      <c r="H652" s="247">
        <v>490.87</v>
      </c>
      <c r="I652" s="248"/>
      <c r="J652" s="247">
        <f>ROUND(I652*H652,0)</f>
        <v>0</v>
      </c>
      <c r="K652" s="249"/>
      <c r="L652" s="45"/>
      <c r="M652" s="250" t="s">
        <v>1</v>
      </c>
      <c r="N652" s="251" t="s">
        <v>39</v>
      </c>
      <c r="O652" s="92"/>
      <c r="P652" s="252">
        <f>O652*H652</f>
        <v>0</v>
      </c>
      <c r="Q652" s="252">
        <v>3.0000000000000001E-05</v>
      </c>
      <c r="R652" s="252">
        <f>Q652*H652</f>
        <v>0.014726100000000001</v>
      </c>
      <c r="S652" s="252">
        <v>0</v>
      </c>
      <c r="T652" s="253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54" t="s">
        <v>260</v>
      </c>
      <c r="AT652" s="254" t="s">
        <v>163</v>
      </c>
      <c r="AU652" s="254" t="s">
        <v>83</v>
      </c>
      <c r="AY652" s="18" t="s">
        <v>160</v>
      </c>
      <c r="BE652" s="255">
        <f>IF(N652="základní",J652,0)</f>
        <v>0</v>
      </c>
      <c r="BF652" s="255">
        <f>IF(N652="snížená",J652,0)</f>
        <v>0</v>
      </c>
      <c r="BG652" s="255">
        <f>IF(N652="zákl. přenesená",J652,0)</f>
        <v>0</v>
      </c>
      <c r="BH652" s="255">
        <f>IF(N652="sníž. přenesená",J652,0)</f>
        <v>0</v>
      </c>
      <c r="BI652" s="255">
        <f>IF(N652="nulová",J652,0)</f>
        <v>0</v>
      </c>
      <c r="BJ652" s="18" t="s">
        <v>8</v>
      </c>
      <c r="BK652" s="255">
        <f>ROUND(I652*H652,0)</f>
        <v>0</v>
      </c>
      <c r="BL652" s="18" t="s">
        <v>260</v>
      </c>
      <c r="BM652" s="254" t="s">
        <v>1484</v>
      </c>
    </row>
    <row r="653" s="2" customFormat="1" ht="33" customHeight="1">
      <c r="A653" s="39"/>
      <c r="B653" s="40"/>
      <c r="C653" s="243" t="s">
        <v>1485</v>
      </c>
      <c r="D653" s="243" t="s">
        <v>163</v>
      </c>
      <c r="E653" s="244" t="s">
        <v>1486</v>
      </c>
      <c r="F653" s="245" t="s">
        <v>1487</v>
      </c>
      <c r="G653" s="246" t="s">
        <v>166</v>
      </c>
      <c r="H653" s="247">
        <v>490.87</v>
      </c>
      <c r="I653" s="248"/>
      <c r="J653" s="247">
        <f>ROUND(I653*H653,0)</f>
        <v>0</v>
      </c>
      <c r="K653" s="249"/>
      <c r="L653" s="45"/>
      <c r="M653" s="250" t="s">
        <v>1</v>
      </c>
      <c r="N653" s="251" t="s">
        <v>39</v>
      </c>
      <c r="O653" s="92"/>
      <c r="P653" s="252">
        <f>O653*H653</f>
        <v>0</v>
      </c>
      <c r="Q653" s="252">
        <v>0.0044999999999999997</v>
      </c>
      <c r="R653" s="252">
        <f>Q653*H653</f>
        <v>2.2089149999999997</v>
      </c>
      <c r="S653" s="252">
        <v>0</v>
      </c>
      <c r="T653" s="253">
        <f>S653*H653</f>
        <v>0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54" t="s">
        <v>260</v>
      </c>
      <c r="AT653" s="254" t="s">
        <v>163</v>
      </c>
      <c r="AU653" s="254" t="s">
        <v>83</v>
      </c>
      <c r="AY653" s="18" t="s">
        <v>160</v>
      </c>
      <c r="BE653" s="255">
        <f>IF(N653="základní",J653,0)</f>
        <v>0</v>
      </c>
      <c r="BF653" s="255">
        <f>IF(N653="snížená",J653,0)</f>
        <v>0</v>
      </c>
      <c r="BG653" s="255">
        <f>IF(N653="zákl. přenesená",J653,0)</f>
        <v>0</v>
      </c>
      <c r="BH653" s="255">
        <f>IF(N653="sníž. přenesená",J653,0)</f>
        <v>0</v>
      </c>
      <c r="BI653" s="255">
        <f>IF(N653="nulová",J653,0)</f>
        <v>0</v>
      </c>
      <c r="BJ653" s="18" t="s">
        <v>8</v>
      </c>
      <c r="BK653" s="255">
        <f>ROUND(I653*H653,0)</f>
        <v>0</v>
      </c>
      <c r="BL653" s="18" t="s">
        <v>260</v>
      </c>
      <c r="BM653" s="254" t="s">
        <v>1488</v>
      </c>
    </row>
    <row r="654" s="2" customFormat="1" ht="24.15" customHeight="1">
      <c r="A654" s="39"/>
      <c r="B654" s="40"/>
      <c r="C654" s="243" t="s">
        <v>1489</v>
      </c>
      <c r="D654" s="243" t="s">
        <v>163</v>
      </c>
      <c r="E654" s="244" t="s">
        <v>512</v>
      </c>
      <c r="F654" s="245" t="s">
        <v>513</v>
      </c>
      <c r="G654" s="246" t="s">
        <v>166</v>
      </c>
      <c r="H654" s="247">
        <v>537.96000000000004</v>
      </c>
      <c r="I654" s="248"/>
      <c r="J654" s="247">
        <f>ROUND(I654*H654,0)</f>
        <v>0</v>
      </c>
      <c r="K654" s="249"/>
      <c r="L654" s="45"/>
      <c r="M654" s="250" t="s">
        <v>1</v>
      </c>
      <c r="N654" s="251" t="s">
        <v>39</v>
      </c>
      <c r="O654" s="92"/>
      <c r="P654" s="252">
        <f>O654*H654</f>
        <v>0</v>
      </c>
      <c r="Q654" s="252">
        <v>0</v>
      </c>
      <c r="R654" s="252">
        <f>Q654*H654</f>
        <v>0</v>
      </c>
      <c r="S654" s="252">
        <v>0.0030000000000000001</v>
      </c>
      <c r="T654" s="253">
        <f>S654*H654</f>
        <v>1.6138800000000002</v>
      </c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R654" s="254" t="s">
        <v>260</v>
      </c>
      <c r="AT654" s="254" t="s">
        <v>163</v>
      </c>
      <c r="AU654" s="254" t="s">
        <v>83</v>
      </c>
      <c r="AY654" s="18" t="s">
        <v>160</v>
      </c>
      <c r="BE654" s="255">
        <f>IF(N654="základní",J654,0)</f>
        <v>0</v>
      </c>
      <c r="BF654" s="255">
        <f>IF(N654="snížená",J654,0)</f>
        <v>0</v>
      </c>
      <c r="BG654" s="255">
        <f>IF(N654="zákl. přenesená",J654,0)</f>
        <v>0</v>
      </c>
      <c r="BH654" s="255">
        <f>IF(N654="sníž. přenesená",J654,0)</f>
        <v>0</v>
      </c>
      <c r="BI654" s="255">
        <f>IF(N654="nulová",J654,0)</f>
        <v>0</v>
      </c>
      <c r="BJ654" s="18" t="s">
        <v>8</v>
      </c>
      <c r="BK654" s="255">
        <f>ROUND(I654*H654,0)</f>
        <v>0</v>
      </c>
      <c r="BL654" s="18" t="s">
        <v>260</v>
      </c>
      <c r="BM654" s="254" t="s">
        <v>1490</v>
      </c>
    </row>
    <row r="655" s="14" customFormat="1">
      <c r="A655" s="14"/>
      <c r="B655" s="267"/>
      <c r="C655" s="268"/>
      <c r="D655" s="258" t="s">
        <v>169</v>
      </c>
      <c r="E655" s="269" t="s">
        <v>1</v>
      </c>
      <c r="F655" s="270" t="s">
        <v>515</v>
      </c>
      <c r="G655" s="268"/>
      <c r="H655" s="271">
        <v>453.62</v>
      </c>
      <c r="I655" s="272"/>
      <c r="J655" s="268"/>
      <c r="K655" s="268"/>
      <c r="L655" s="273"/>
      <c r="M655" s="274"/>
      <c r="N655" s="275"/>
      <c r="O655" s="275"/>
      <c r="P655" s="275"/>
      <c r="Q655" s="275"/>
      <c r="R655" s="275"/>
      <c r="S655" s="275"/>
      <c r="T655" s="276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77" t="s">
        <v>169</v>
      </c>
      <c r="AU655" s="277" t="s">
        <v>83</v>
      </c>
      <c r="AV655" s="14" t="s">
        <v>83</v>
      </c>
      <c r="AW655" s="14" t="s">
        <v>31</v>
      </c>
      <c r="AX655" s="14" t="s">
        <v>74</v>
      </c>
      <c r="AY655" s="277" t="s">
        <v>160</v>
      </c>
    </row>
    <row r="656" s="14" customFormat="1">
      <c r="A656" s="14"/>
      <c r="B656" s="267"/>
      <c r="C656" s="268"/>
      <c r="D656" s="258" t="s">
        <v>169</v>
      </c>
      <c r="E656" s="269" t="s">
        <v>1</v>
      </c>
      <c r="F656" s="270" t="s">
        <v>516</v>
      </c>
      <c r="G656" s="268"/>
      <c r="H656" s="271">
        <v>9.5999999999999996</v>
      </c>
      <c r="I656" s="272"/>
      <c r="J656" s="268"/>
      <c r="K656" s="268"/>
      <c r="L656" s="273"/>
      <c r="M656" s="274"/>
      <c r="N656" s="275"/>
      <c r="O656" s="275"/>
      <c r="P656" s="275"/>
      <c r="Q656" s="275"/>
      <c r="R656" s="275"/>
      <c r="S656" s="275"/>
      <c r="T656" s="276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77" t="s">
        <v>169</v>
      </c>
      <c r="AU656" s="277" t="s">
        <v>83</v>
      </c>
      <c r="AV656" s="14" t="s">
        <v>83</v>
      </c>
      <c r="AW656" s="14" t="s">
        <v>31</v>
      </c>
      <c r="AX656" s="14" t="s">
        <v>74</v>
      </c>
      <c r="AY656" s="277" t="s">
        <v>160</v>
      </c>
    </row>
    <row r="657" s="14" customFormat="1">
      <c r="A657" s="14"/>
      <c r="B657" s="267"/>
      <c r="C657" s="268"/>
      <c r="D657" s="258" t="s">
        <v>169</v>
      </c>
      <c r="E657" s="269" t="s">
        <v>1</v>
      </c>
      <c r="F657" s="270" t="s">
        <v>517</v>
      </c>
      <c r="G657" s="268"/>
      <c r="H657" s="271">
        <v>74.739999999999995</v>
      </c>
      <c r="I657" s="272"/>
      <c r="J657" s="268"/>
      <c r="K657" s="268"/>
      <c r="L657" s="273"/>
      <c r="M657" s="274"/>
      <c r="N657" s="275"/>
      <c r="O657" s="275"/>
      <c r="P657" s="275"/>
      <c r="Q657" s="275"/>
      <c r="R657" s="275"/>
      <c r="S657" s="275"/>
      <c r="T657" s="276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77" t="s">
        <v>169</v>
      </c>
      <c r="AU657" s="277" t="s">
        <v>83</v>
      </c>
      <c r="AV657" s="14" t="s">
        <v>83</v>
      </c>
      <c r="AW657" s="14" t="s">
        <v>31</v>
      </c>
      <c r="AX657" s="14" t="s">
        <v>74</v>
      </c>
      <c r="AY657" s="277" t="s">
        <v>160</v>
      </c>
    </row>
    <row r="658" s="16" customFormat="1">
      <c r="A658" s="16"/>
      <c r="B658" s="299"/>
      <c r="C658" s="300"/>
      <c r="D658" s="258" t="s">
        <v>169</v>
      </c>
      <c r="E658" s="301" t="s">
        <v>1</v>
      </c>
      <c r="F658" s="302" t="s">
        <v>189</v>
      </c>
      <c r="G658" s="300"/>
      <c r="H658" s="303">
        <v>537.96000000000004</v>
      </c>
      <c r="I658" s="304"/>
      <c r="J658" s="300"/>
      <c r="K658" s="300"/>
      <c r="L658" s="305"/>
      <c r="M658" s="306"/>
      <c r="N658" s="307"/>
      <c r="O658" s="307"/>
      <c r="P658" s="307"/>
      <c r="Q658" s="307"/>
      <c r="R658" s="307"/>
      <c r="S658" s="307"/>
      <c r="T658" s="308"/>
      <c r="U658" s="16"/>
      <c r="V658" s="16"/>
      <c r="W658" s="16"/>
      <c r="X658" s="16"/>
      <c r="Y658" s="16"/>
      <c r="Z658" s="16"/>
      <c r="AA658" s="16"/>
      <c r="AB658" s="16"/>
      <c r="AC658" s="16"/>
      <c r="AD658" s="16"/>
      <c r="AE658" s="16"/>
      <c r="AT658" s="309" t="s">
        <v>169</v>
      </c>
      <c r="AU658" s="309" t="s">
        <v>83</v>
      </c>
      <c r="AV658" s="16" t="s">
        <v>167</v>
      </c>
      <c r="AW658" s="16" t="s">
        <v>31</v>
      </c>
      <c r="AX658" s="16" t="s">
        <v>8</v>
      </c>
      <c r="AY658" s="309" t="s">
        <v>160</v>
      </c>
    </row>
    <row r="659" s="2" customFormat="1" ht="21.75" customHeight="1">
      <c r="A659" s="39"/>
      <c r="B659" s="40"/>
      <c r="C659" s="243" t="s">
        <v>1491</v>
      </c>
      <c r="D659" s="243" t="s">
        <v>163</v>
      </c>
      <c r="E659" s="244" t="s">
        <v>1492</v>
      </c>
      <c r="F659" s="245" t="s">
        <v>1493</v>
      </c>
      <c r="G659" s="246" t="s">
        <v>166</v>
      </c>
      <c r="H659" s="247">
        <v>490.87</v>
      </c>
      <c r="I659" s="248"/>
      <c r="J659" s="247">
        <f>ROUND(I659*H659,0)</f>
        <v>0</v>
      </c>
      <c r="K659" s="249"/>
      <c r="L659" s="45"/>
      <c r="M659" s="250" t="s">
        <v>1</v>
      </c>
      <c r="N659" s="251" t="s">
        <v>39</v>
      </c>
      <c r="O659" s="92"/>
      <c r="P659" s="252">
        <f>O659*H659</f>
        <v>0</v>
      </c>
      <c r="Q659" s="252">
        <v>0.00029999999999999997</v>
      </c>
      <c r="R659" s="252">
        <f>Q659*H659</f>
        <v>0.14726099999999998</v>
      </c>
      <c r="S659" s="252">
        <v>0</v>
      </c>
      <c r="T659" s="253">
        <f>S659*H659</f>
        <v>0</v>
      </c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R659" s="254" t="s">
        <v>260</v>
      </c>
      <c r="AT659" s="254" t="s">
        <v>163</v>
      </c>
      <c r="AU659" s="254" t="s">
        <v>83</v>
      </c>
      <c r="AY659" s="18" t="s">
        <v>160</v>
      </c>
      <c r="BE659" s="255">
        <f>IF(N659="základní",J659,0)</f>
        <v>0</v>
      </c>
      <c r="BF659" s="255">
        <f>IF(N659="snížená",J659,0)</f>
        <v>0</v>
      </c>
      <c r="BG659" s="255">
        <f>IF(N659="zákl. přenesená",J659,0)</f>
        <v>0</v>
      </c>
      <c r="BH659" s="255">
        <f>IF(N659="sníž. přenesená",J659,0)</f>
        <v>0</v>
      </c>
      <c r="BI659" s="255">
        <f>IF(N659="nulová",J659,0)</f>
        <v>0</v>
      </c>
      <c r="BJ659" s="18" t="s">
        <v>8</v>
      </c>
      <c r="BK659" s="255">
        <f>ROUND(I659*H659,0)</f>
        <v>0</v>
      </c>
      <c r="BL659" s="18" t="s">
        <v>260</v>
      </c>
      <c r="BM659" s="254" t="s">
        <v>1494</v>
      </c>
    </row>
    <row r="660" s="2" customFormat="1" ht="66.75" customHeight="1">
      <c r="A660" s="39"/>
      <c r="B660" s="40"/>
      <c r="C660" s="278" t="s">
        <v>1495</v>
      </c>
      <c r="D660" s="278" t="s">
        <v>173</v>
      </c>
      <c r="E660" s="279" t="s">
        <v>1496</v>
      </c>
      <c r="F660" s="280" t="s">
        <v>1497</v>
      </c>
      <c r="G660" s="281" t="s">
        <v>166</v>
      </c>
      <c r="H660" s="282">
        <v>334.54000000000002</v>
      </c>
      <c r="I660" s="283"/>
      <c r="J660" s="282">
        <f>ROUND(I660*H660,0)</f>
        <v>0</v>
      </c>
      <c r="K660" s="284"/>
      <c r="L660" s="285"/>
      <c r="M660" s="286" t="s">
        <v>1</v>
      </c>
      <c r="N660" s="287" t="s">
        <v>39</v>
      </c>
      <c r="O660" s="92"/>
      <c r="P660" s="252">
        <f>O660*H660</f>
        <v>0</v>
      </c>
      <c r="Q660" s="252">
        <v>0.00346</v>
      </c>
      <c r="R660" s="252">
        <f>Q660*H660</f>
        <v>1.1575084</v>
      </c>
      <c r="S660" s="252">
        <v>0</v>
      </c>
      <c r="T660" s="253">
        <f>S660*H660</f>
        <v>0</v>
      </c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R660" s="254" t="s">
        <v>438</v>
      </c>
      <c r="AT660" s="254" t="s">
        <v>173</v>
      </c>
      <c r="AU660" s="254" t="s">
        <v>83</v>
      </c>
      <c r="AY660" s="18" t="s">
        <v>160</v>
      </c>
      <c r="BE660" s="255">
        <f>IF(N660="základní",J660,0)</f>
        <v>0</v>
      </c>
      <c r="BF660" s="255">
        <f>IF(N660="snížená",J660,0)</f>
        <v>0</v>
      </c>
      <c r="BG660" s="255">
        <f>IF(N660="zákl. přenesená",J660,0)</f>
        <v>0</v>
      </c>
      <c r="BH660" s="255">
        <f>IF(N660="sníž. přenesená",J660,0)</f>
        <v>0</v>
      </c>
      <c r="BI660" s="255">
        <f>IF(N660="nulová",J660,0)</f>
        <v>0</v>
      </c>
      <c r="BJ660" s="18" t="s">
        <v>8</v>
      </c>
      <c r="BK660" s="255">
        <f>ROUND(I660*H660,0)</f>
        <v>0</v>
      </c>
      <c r="BL660" s="18" t="s">
        <v>260</v>
      </c>
      <c r="BM660" s="254" t="s">
        <v>1498</v>
      </c>
    </row>
    <row r="661" s="14" customFormat="1">
      <c r="A661" s="14"/>
      <c r="B661" s="267"/>
      <c r="C661" s="268"/>
      <c r="D661" s="258" t="s">
        <v>169</v>
      </c>
      <c r="E661" s="269" t="s">
        <v>1</v>
      </c>
      <c r="F661" s="270" t="s">
        <v>1499</v>
      </c>
      <c r="G661" s="268"/>
      <c r="H661" s="271">
        <v>334.54000000000002</v>
      </c>
      <c r="I661" s="272"/>
      <c r="J661" s="268"/>
      <c r="K661" s="268"/>
      <c r="L661" s="273"/>
      <c r="M661" s="274"/>
      <c r="N661" s="275"/>
      <c r="O661" s="275"/>
      <c r="P661" s="275"/>
      <c r="Q661" s="275"/>
      <c r="R661" s="275"/>
      <c r="S661" s="275"/>
      <c r="T661" s="276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77" t="s">
        <v>169</v>
      </c>
      <c r="AU661" s="277" t="s">
        <v>83</v>
      </c>
      <c r="AV661" s="14" t="s">
        <v>83</v>
      </c>
      <c r="AW661" s="14" t="s">
        <v>31</v>
      </c>
      <c r="AX661" s="14" t="s">
        <v>8</v>
      </c>
      <c r="AY661" s="277" t="s">
        <v>160</v>
      </c>
    </row>
    <row r="662" s="2" customFormat="1" ht="66.75" customHeight="1">
      <c r="A662" s="39"/>
      <c r="B662" s="40"/>
      <c r="C662" s="278" t="s">
        <v>1500</v>
      </c>
      <c r="D662" s="278" t="s">
        <v>173</v>
      </c>
      <c r="E662" s="279" t="s">
        <v>1501</v>
      </c>
      <c r="F662" s="280" t="s">
        <v>1412</v>
      </c>
      <c r="G662" s="281" t="s">
        <v>166</v>
      </c>
      <c r="H662" s="282">
        <v>334.54000000000002</v>
      </c>
      <c r="I662" s="283"/>
      <c r="J662" s="282">
        <f>ROUND(I662*H662,0)</f>
        <v>0</v>
      </c>
      <c r="K662" s="284"/>
      <c r="L662" s="285"/>
      <c r="M662" s="286" t="s">
        <v>1</v>
      </c>
      <c r="N662" s="287" t="s">
        <v>39</v>
      </c>
      <c r="O662" s="92"/>
      <c r="P662" s="252">
        <f>O662*H662</f>
        <v>0</v>
      </c>
      <c r="Q662" s="252">
        <v>0.00346</v>
      </c>
      <c r="R662" s="252">
        <f>Q662*H662</f>
        <v>1.1575084</v>
      </c>
      <c r="S662" s="252">
        <v>0</v>
      </c>
      <c r="T662" s="253">
        <f>S662*H662</f>
        <v>0</v>
      </c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R662" s="254" t="s">
        <v>438</v>
      </c>
      <c r="AT662" s="254" t="s">
        <v>173</v>
      </c>
      <c r="AU662" s="254" t="s">
        <v>83</v>
      </c>
      <c r="AY662" s="18" t="s">
        <v>160</v>
      </c>
      <c r="BE662" s="255">
        <f>IF(N662="základní",J662,0)</f>
        <v>0</v>
      </c>
      <c r="BF662" s="255">
        <f>IF(N662="snížená",J662,0)</f>
        <v>0</v>
      </c>
      <c r="BG662" s="255">
        <f>IF(N662="zákl. přenesená",J662,0)</f>
        <v>0</v>
      </c>
      <c r="BH662" s="255">
        <f>IF(N662="sníž. přenesená",J662,0)</f>
        <v>0</v>
      </c>
      <c r="BI662" s="255">
        <f>IF(N662="nulová",J662,0)</f>
        <v>0</v>
      </c>
      <c r="BJ662" s="18" t="s">
        <v>8</v>
      </c>
      <c r="BK662" s="255">
        <f>ROUND(I662*H662,0)</f>
        <v>0</v>
      </c>
      <c r="BL662" s="18" t="s">
        <v>260</v>
      </c>
      <c r="BM662" s="254" t="s">
        <v>1502</v>
      </c>
    </row>
    <row r="663" s="14" customFormat="1">
      <c r="A663" s="14"/>
      <c r="B663" s="267"/>
      <c r="C663" s="268"/>
      <c r="D663" s="258" t="s">
        <v>169</v>
      </c>
      <c r="E663" s="268"/>
      <c r="F663" s="270" t="s">
        <v>1503</v>
      </c>
      <c r="G663" s="268"/>
      <c r="H663" s="271">
        <v>334.54000000000002</v>
      </c>
      <c r="I663" s="272"/>
      <c r="J663" s="268"/>
      <c r="K663" s="268"/>
      <c r="L663" s="273"/>
      <c r="M663" s="274"/>
      <c r="N663" s="275"/>
      <c r="O663" s="275"/>
      <c r="P663" s="275"/>
      <c r="Q663" s="275"/>
      <c r="R663" s="275"/>
      <c r="S663" s="275"/>
      <c r="T663" s="276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77" t="s">
        <v>169</v>
      </c>
      <c r="AU663" s="277" t="s">
        <v>83</v>
      </c>
      <c r="AV663" s="14" t="s">
        <v>83</v>
      </c>
      <c r="AW663" s="14" t="s">
        <v>4</v>
      </c>
      <c r="AX663" s="14" t="s">
        <v>8</v>
      </c>
      <c r="AY663" s="277" t="s">
        <v>160</v>
      </c>
    </row>
    <row r="664" s="2" customFormat="1" ht="76.35" customHeight="1">
      <c r="A664" s="39"/>
      <c r="B664" s="40"/>
      <c r="C664" s="278" t="s">
        <v>1504</v>
      </c>
      <c r="D664" s="278" t="s">
        <v>173</v>
      </c>
      <c r="E664" s="279" t="s">
        <v>1505</v>
      </c>
      <c r="F664" s="280" t="s">
        <v>1506</v>
      </c>
      <c r="G664" s="281" t="s">
        <v>166</v>
      </c>
      <c r="H664" s="282">
        <v>205.41</v>
      </c>
      <c r="I664" s="283"/>
      <c r="J664" s="282">
        <f>ROUND(I664*H664,0)</f>
        <v>0</v>
      </c>
      <c r="K664" s="284"/>
      <c r="L664" s="285"/>
      <c r="M664" s="286" t="s">
        <v>1</v>
      </c>
      <c r="N664" s="287" t="s">
        <v>39</v>
      </c>
      <c r="O664" s="92"/>
      <c r="P664" s="252">
        <f>O664*H664</f>
        <v>0</v>
      </c>
      <c r="Q664" s="252">
        <v>0.0080000000000000002</v>
      </c>
      <c r="R664" s="252">
        <f>Q664*H664</f>
        <v>1.6432800000000001</v>
      </c>
      <c r="S664" s="252">
        <v>0</v>
      </c>
      <c r="T664" s="253">
        <f>S664*H664</f>
        <v>0</v>
      </c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R664" s="254" t="s">
        <v>438</v>
      </c>
      <c r="AT664" s="254" t="s">
        <v>173</v>
      </c>
      <c r="AU664" s="254" t="s">
        <v>83</v>
      </c>
      <c r="AY664" s="18" t="s">
        <v>160</v>
      </c>
      <c r="BE664" s="255">
        <f>IF(N664="základní",J664,0)</f>
        <v>0</v>
      </c>
      <c r="BF664" s="255">
        <f>IF(N664="snížená",J664,0)</f>
        <v>0</v>
      </c>
      <c r="BG664" s="255">
        <f>IF(N664="zákl. přenesená",J664,0)</f>
        <v>0</v>
      </c>
      <c r="BH664" s="255">
        <f>IF(N664="sníž. přenesená",J664,0)</f>
        <v>0</v>
      </c>
      <c r="BI664" s="255">
        <f>IF(N664="nulová",J664,0)</f>
        <v>0</v>
      </c>
      <c r="BJ664" s="18" t="s">
        <v>8</v>
      </c>
      <c r="BK664" s="255">
        <f>ROUND(I664*H664,0)</f>
        <v>0</v>
      </c>
      <c r="BL664" s="18" t="s">
        <v>260</v>
      </c>
      <c r="BM664" s="254" t="s">
        <v>1507</v>
      </c>
    </row>
    <row r="665" s="14" customFormat="1">
      <c r="A665" s="14"/>
      <c r="B665" s="267"/>
      <c r="C665" s="268"/>
      <c r="D665" s="258" t="s">
        <v>169</v>
      </c>
      <c r="E665" s="269" t="s">
        <v>1</v>
      </c>
      <c r="F665" s="270" t="s">
        <v>1508</v>
      </c>
      <c r="G665" s="268"/>
      <c r="H665" s="271">
        <v>205.41</v>
      </c>
      <c r="I665" s="272"/>
      <c r="J665" s="268"/>
      <c r="K665" s="268"/>
      <c r="L665" s="273"/>
      <c r="M665" s="274"/>
      <c r="N665" s="275"/>
      <c r="O665" s="275"/>
      <c r="P665" s="275"/>
      <c r="Q665" s="275"/>
      <c r="R665" s="275"/>
      <c r="S665" s="275"/>
      <c r="T665" s="276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77" t="s">
        <v>169</v>
      </c>
      <c r="AU665" s="277" t="s">
        <v>83</v>
      </c>
      <c r="AV665" s="14" t="s">
        <v>83</v>
      </c>
      <c r="AW665" s="14" t="s">
        <v>31</v>
      </c>
      <c r="AX665" s="14" t="s">
        <v>8</v>
      </c>
      <c r="AY665" s="277" t="s">
        <v>160</v>
      </c>
    </row>
    <row r="666" s="2" customFormat="1" ht="66.75" customHeight="1">
      <c r="A666" s="39"/>
      <c r="B666" s="40"/>
      <c r="C666" s="278" t="s">
        <v>1509</v>
      </c>
      <c r="D666" s="278" t="s">
        <v>173</v>
      </c>
      <c r="E666" s="279" t="s">
        <v>1510</v>
      </c>
      <c r="F666" s="280" t="s">
        <v>1412</v>
      </c>
      <c r="G666" s="281" t="s">
        <v>166</v>
      </c>
      <c r="H666" s="282">
        <v>205.41</v>
      </c>
      <c r="I666" s="283"/>
      <c r="J666" s="282">
        <f>ROUND(I666*H666,0)</f>
        <v>0</v>
      </c>
      <c r="K666" s="284"/>
      <c r="L666" s="285"/>
      <c r="M666" s="286" t="s">
        <v>1</v>
      </c>
      <c r="N666" s="287" t="s">
        <v>39</v>
      </c>
      <c r="O666" s="92"/>
      <c r="P666" s="252">
        <f>O666*H666</f>
        <v>0</v>
      </c>
      <c r="Q666" s="252">
        <v>0.00346</v>
      </c>
      <c r="R666" s="252">
        <f>Q666*H666</f>
        <v>0.71071859999999998</v>
      </c>
      <c r="S666" s="252">
        <v>0</v>
      </c>
      <c r="T666" s="253">
        <f>S666*H666</f>
        <v>0</v>
      </c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R666" s="254" t="s">
        <v>438</v>
      </c>
      <c r="AT666" s="254" t="s">
        <v>173</v>
      </c>
      <c r="AU666" s="254" t="s">
        <v>83</v>
      </c>
      <c r="AY666" s="18" t="s">
        <v>160</v>
      </c>
      <c r="BE666" s="255">
        <f>IF(N666="základní",J666,0)</f>
        <v>0</v>
      </c>
      <c r="BF666" s="255">
        <f>IF(N666="snížená",J666,0)</f>
        <v>0</v>
      </c>
      <c r="BG666" s="255">
        <f>IF(N666="zákl. přenesená",J666,0)</f>
        <v>0</v>
      </c>
      <c r="BH666" s="255">
        <f>IF(N666="sníž. přenesená",J666,0)</f>
        <v>0</v>
      </c>
      <c r="BI666" s="255">
        <f>IF(N666="nulová",J666,0)</f>
        <v>0</v>
      </c>
      <c r="BJ666" s="18" t="s">
        <v>8</v>
      </c>
      <c r="BK666" s="255">
        <f>ROUND(I666*H666,0)</f>
        <v>0</v>
      </c>
      <c r="BL666" s="18" t="s">
        <v>260</v>
      </c>
      <c r="BM666" s="254" t="s">
        <v>1511</v>
      </c>
    </row>
    <row r="667" s="14" customFormat="1">
      <c r="A667" s="14"/>
      <c r="B667" s="267"/>
      <c r="C667" s="268"/>
      <c r="D667" s="258" t="s">
        <v>169</v>
      </c>
      <c r="E667" s="268"/>
      <c r="F667" s="270" t="s">
        <v>1512</v>
      </c>
      <c r="G667" s="268"/>
      <c r="H667" s="271">
        <v>205.41</v>
      </c>
      <c r="I667" s="272"/>
      <c r="J667" s="268"/>
      <c r="K667" s="268"/>
      <c r="L667" s="273"/>
      <c r="M667" s="274"/>
      <c r="N667" s="275"/>
      <c r="O667" s="275"/>
      <c r="P667" s="275"/>
      <c r="Q667" s="275"/>
      <c r="R667" s="275"/>
      <c r="S667" s="275"/>
      <c r="T667" s="276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77" t="s">
        <v>169</v>
      </c>
      <c r="AU667" s="277" t="s">
        <v>83</v>
      </c>
      <c r="AV667" s="14" t="s">
        <v>83</v>
      </c>
      <c r="AW667" s="14" t="s">
        <v>4</v>
      </c>
      <c r="AX667" s="14" t="s">
        <v>8</v>
      </c>
      <c r="AY667" s="277" t="s">
        <v>160</v>
      </c>
    </row>
    <row r="668" s="2" customFormat="1" ht="16.5" customHeight="1">
      <c r="A668" s="39"/>
      <c r="B668" s="40"/>
      <c r="C668" s="243" t="s">
        <v>1513</v>
      </c>
      <c r="D668" s="243" t="s">
        <v>163</v>
      </c>
      <c r="E668" s="244" t="s">
        <v>1514</v>
      </c>
      <c r="F668" s="245" t="s">
        <v>1515</v>
      </c>
      <c r="G668" s="246" t="s">
        <v>316</v>
      </c>
      <c r="H668" s="247">
        <v>475.88</v>
      </c>
      <c r="I668" s="248"/>
      <c r="J668" s="247">
        <f>ROUND(I668*H668,0)</f>
        <v>0</v>
      </c>
      <c r="K668" s="249"/>
      <c r="L668" s="45"/>
      <c r="M668" s="250" t="s">
        <v>1</v>
      </c>
      <c r="N668" s="251" t="s">
        <v>39</v>
      </c>
      <c r="O668" s="92"/>
      <c r="P668" s="252">
        <f>O668*H668</f>
        <v>0</v>
      </c>
      <c r="Q668" s="252">
        <v>1.26999E-05</v>
      </c>
      <c r="R668" s="252">
        <f>Q668*H668</f>
        <v>0.0060436284119999998</v>
      </c>
      <c r="S668" s="252">
        <v>0</v>
      </c>
      <c r="T668" s="253">
        <f>S668*H668</f>
        <v>0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54" t="s">
        <v>260</v>
      </c>
      <c r="AT668" s="254" t="s">
        <v>163</v>
      </c>
      <c r="AU668" s="254" t="s">
        <v>83</v>
      </c>
      <c r="AY668" s="18" t="s">
        <v>160</v>
      </c>
      <c r="BE668" s="255">
        <f>IF(N668="základní",J668,0)</f>
        <v>0</v>
      </c>
      <c r="BF668" s="255">
        <f>IF(N668="snížená",J668,0)</f>
        <v>0</v>
      </c>
      <c r="BG668" s="255">
        <f>IF(N668="zákl. přenesená",J668,0)</f>
        <v>0</v>
      </c>
      <c r="BH668" s="255">
        <f>IF(N668="sníž. přenesená",J668,0)</f>
        <v>0</v>
      </c>
      <c r="BI668" s="255">
        <f>IF(N668="nulová",J668,0)</f>
        <v>0</v>
      </c>
      <c r="BJ668" s="18" t="s">
        <v>8</v>
      </c>
      <c r="BK668" s="255">
        <f>ROUND(I668*H668,0)</f>
        <v>0</v>
      </c>
      <c r="BL668" s="18" t="s">
        <v>260</v>
      </c>
      <c r="BM668" s="254" t="s">
        <v>1516</v>
      </c>
    </row>
    <row r="669" s="2" customFormat="1" ht="16.5" customHeight="1">
      <c r="A669" s="39"/>
      <c r="B669" s="40"/>
      <c r="C669" s="278" t="s">
        <v>1517</v>
      </c>
      <c r="D669" s="278" t="s">
        <v>173</v>
      </c>
      <c r="E669" s="279" t="s">
        <v>1518</v>
      </c>
      <c r="F669" s="280" t="s">
        <v>1519</v>
      </c>
      <c r="G669" s="281" t="s">
        <v>316</v>
      </c>
      <c r="H669" s="282">
        <v>499.67000000000002</v>
      </c>
      <c r="I669" s="283"/>
      <c r="J669" s="282">
        <f>ROUND(I669*H669,0)</f>
        <v>0</v>
      </c>
      <c r="K669" s="284"/>
      <c r="L669" s="285"/>
      <c r="M669" s="286" t="s">
        <v>1</v>
      </c>
      <c r="N669" s="287" t="s">
        <v>39</v>
      </c>
      <c r="O669" s="92"/>
      <c r="P669" s="252">
        <f>O669*H669</f>
        <v>0</v>
      </c>
      <c r="Q669" s="252">
        <v>0.00038000000000000002</v>
      </c>
      <c r="R669" s="252">
        <f>Q669*H669</f>
        <v>0.1898746</v>
      </c>
      <c r="S669" s="252">
        <v>0</v>
      </c>
      <c r="T669" s="253">
        <f>S669*H669</f>
        <v>0</v>
      </c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R669" s="254" t="s">
        <v>438</v>
      </c>
      <c r="AT669" s="254" t="s">
        <v>173</v>
      </c>
      <c r="AU669" s="254" t="s">
        <v>83</v>
      </c>
      <c r="AY669" s="18" t="s">
        <v>160</v>
      </c>
      <c r="BE669" s="255">
        <f>IF(N669="základní",J669,0)</f>
        <v>0</v>
      </c>
      <c r="BF669" s="255">
        <f>IF(N669="snížená",J669,0)</f>
        <v>0</v>
      </c>
      <c r="BG669" s="255">
        <f>IF(N669="zákl. přenesená",J669,0)</f>
        <v>0</v>
      </c>
      <c r="BH669" s="255">
        <f>IF(N669="sníž. přenesená",J669,0)</f>
        <v>0</v>
      </c>
      <c r="BI669" s="255">
        <f>IF(N669="nulová",J669,0)</f>
        <v>0</v>
      </c>
      <c r="BJ669" s="18" t="s">
        <v>8</v>
      </c>
      <c r="BK669" s="255">
        <f>ROUND(I669*H669,0)</f>
        <v>0</v>
      </c>
      <c r="BL669" s="18" t="s">
        <v>260</v>
      </c>
      <c r="BM669" s="254" t="s">
        <v>1520</v>
      </c>
    </row>
    <row r="670" s="14" customFormat="1">
      <c r="A670" s="14"/>
      <c r="B670" s="267"/>
      <c r="C670" s="268"/>
      <c r="D670" s="258" t="s">
        <v>169</v>
      </c>
      <c r="E670" s="269" t="s">
        <v>1</v>
      </c>
      <c r="F670" s="270" t="s">
        <v>1521</v>
      </c>
      <c r="G670" s="268"/>
      <c r="H670" s="271">
        <v>499.67000000000002</v>
      </c>
      <c r="I670" s="272"/>
      <c r="J670" s="268"/>
      <c r="K670" s="268"/>
      <c r="L670" s="273"/>
      <c r="M670" s="274"/>
      <c r="N670" s="275"/>
      <c r="O670" s="275"/>
      <c r="P670" s="275"/>
      <c r="Q670" s="275"/>
      <c r="R670" s="275"/>
      <c r="S670" s="275"/>
      <c r="T670" s="276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77" t="s">
        <v>169</v>
      </c>
      <c r="AU670" s="277" t="s">
        <v>83</v>
      </c>
      <c r="AV670" s="14" t="s">
        <v>83</v>
      </c>
      <c r="AW670" s="14" t="s">
        <v>31</v>
      </c>
      <c r="AX670" s="14" t="s">
        <v>8</v>
      </c>
      <c r="AY670" s="277" t="s">
        <v>160</v>
      </c>
    </row>
    <row r="671" s="2" customFormat="1" ht="24.15" customHeight="1">
      <c r="A671" s="39"/>
      <c r="B671" s="40"/>
      <c r="C671" s="243" t="s">
        <v>1522</v>
      </c>
      <c r="D671" s="243" t="s">
        <v>163</v>
      </c>
      <c r="E671" s="244" t="s">
        <v>1523</v>
      </c>
      <c r="F671" s="245" t="s">
        <v>1524</v>
      </c>
      <c r="G671" s="246" t="s">
        <v>335</v>
      </c>
      <c r="H671" s="247">
        <v>7.2400000000000002</v>
      </c>
      <c r="I671" s="248"/>
      <c r="J671" s="247">
        <f>ROUND(I671*H671,0)</f>
        <v>0</v>
      </c>
      <c r="K671" s="249"/>
      <c r="L671" s="45"/>
      <c r="M671" s="250" t="s">
        <v>1</v>
      </c>
      <c r="N671" s="251" t="s">
        <v>39</v>
      </c>
      <c r="O671" s="92"/>
      <c r="P671" s="252">
        <f>O671*H671</f>
        <v>0</v>
      </c>
      <c r="Q671" s="252">
        <v>0</v>
      </c>
      <c r="R671" s="252">
        <f>Q671*H671</f>
        <v>0</v>
      </c>
      <c r="S671" s="252">
        <v>0</v>
      </c>
      <c r="T671" s="253">
        <f>S671*H671</f>
        <v>0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54" t="s">
        <v>260</v>
      </c>
      <c r="AT671" s="254" t="s">
        <v>163</v>
      </c>
      <c r="AU671" s="254" t="s">
        <v>83</v>
      </c>
      <c r="AY671" s="18" t="s">
        <v>160</v>
      </c>
      <c r="BE671" s="255">
        <f>IF(N671="základní",J671,0)</f>
        <v>0</v>
      </c>
      <c r="BF671" s="255">
        <f>IF(N671="snížená",J671,0)</f>
        <v>0</v>
      </c>
      <c r="BG671" s="255">
        <f>IF(N671="zákl. přenesená",J671,0)</f>
        <v>0</v>
      </c>
      <c r="BH671" s="255">
        <f>IF(N671="sníž. přenesená",J671,0)</f>
        <v>0</v>
      </c>
      <c r="BI671" s="255">
        <f>IF(N671="nulová",J671,0)</f>
        <v>0</v>
      </c>
      <c r="BJ671" s="18" t="s">
        <v>8</v>
      </c>
      <c r="BK671" s="255">
        <f>ROUND(I671*H671,0)</f>
        <v>0</v>
      </c>
      <c r="BL671" s="18" t="s">
        <v>260</v>
      </c>
      <c r="BM671" s="254" t="s">
        <v>1525</v>
      </c>
    </row>
    <row r="672" s="12" customFormat="1" ht="22.8" customHeight="1">
      <c r="A672" s="12"/>
      <c r="B672" s="227"/>
      <c r="C672" s="228"/>
      <c r="D672" s="229" t="s">
        <v>73</v>
      </c>
      <c r="E672" s="241" t="s">
        <v>522</v>
      </c>
      <c r="F672" s="241" t="s">
        <v>523</v>
      </c>
      <c r="G672" s="228"/>
      <c r="H672" s="228"/>
      <c r="I672" s="231"/>
      <c r="J672" s="242">
        <f>BK672</f>
        <v>0</v>
      </c>
      <c r="K672" s="228"/>
      <c r="L672" s="233"/>
      <c r="M672" s="234"/>
      <c r="N672" s="235"/>
      <c r="O672" s="235"/>
      <c r="P672" s="236">
        <f>SUM(P673:P735)</f>
        <v>0</v>
      </c>
      <c r="Q672" s="235"/>
      <c r="R672" s="236">
        <f>SUM(R673:R735)</f>
        <v>4.5799666499999994</v>
      </c>
      <c r="S672" s="235"/>
      <c r="T672" s="237">
        <f>SUM(T673:T735)</f>
        <v>0</v>
      </c>
      <c r="U672" s="12"/>
      <c r="V672" s="12"/>
      <c r="W672" s="12"/>
      <c r="X672" s="12"/>
      <c r="Y672" s="12"/>
      <c r="Z672" s="12"/>
      <c r="AA672" s="12"/>
      <c r="AB672" s="12"/>
      <c r="AC672" s="12"/>
      <c r="AD672" s="12"/>
      <c r="AE672" s="12"/>
      <c r="AR672" s="238" t="s">
        <v>83</v>
      </c>
      <c r="AT672" s="239" t="s">
        <v>73</v>
      </c>
      <c r="AU672" s="239" t="s">
        <v>8</v>
      </c>
      <c r="AY672" s="238" t="s">
        <v>160</v>
      </c>
      <c r="BK672" s="240">
        <f>SUM(BK673:BK735)</f>
        <v>0</v>
      </c>
    </row>
    <row r="673" s="2" customFormat="1" ht="16.5" customHeight="1">
      <c r="A673" s="39"/>
      <c r="B673" s="40"/>
      <c r="C673" s="243" t="s">
        <v>1526</v>
      </c>
      <c r="D673" s="243" t="s">
        <v>163</v>
      </c>
      <c r="E673" s="244" t="s">
        <v>1527</v>
      </c>
      <c r="F673" s="245" t="s">
        <v>1528</v>
      </c>
      <c r="G673" s="246" t="s">
        <v>166</v>
      </c>
      <c r="H673" s="247">
        <v>195.84999999999999</v>
      </c>
      <c r="I673" s="248"/>
      <c r="J673" s="247">
        <f>ROUND(I673*H673,0)</f>
        <v>0</v>
      </c>
      <c r="K673" s="249"/>
      <c r="L673" s="45"/>
      <c r="M673" s="250" t="s">
        <v>1</v>
      </c>
      <c r="N673" s="251" t="s">
        <v>39</v>
      </c>
      <c r="O673" s="92"/>
      <c r="P673" s="252">
        <f>O673*H673</f>
        <v>0</v>
      </c>
      <c r="Q673" s="252">
        <v>0</v>
      </c>
      <c r="R673" s="252">
        <f>Q673*H673</f>
        <v>0</v>
      </c>
      <c r="S673" s="252">
        <v>0</v>
      </c>
      <c r="T673" s="253">
        <f>S673*H673</f>
        <v>0</v>
      </c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R673" s="254" t="s">
        <v>260</v>
      </c>
      <c r="AT673" s="254" t="s">
        <v>163</v>
      </c>
      <c r="AU673" s="254" t="s">
        <v>83</v>
      </c>
      <c r="AY673" s="18" t="s">
        <v>160</v>
      </c>
      <c r="BE673" s="255">
        <f>IF(N673="základní",J673,0)</f>
        <v>0</v>
      </c>
      <c r="BF673" s="255">
        <f>IF(N673="snížená",J673,0)</f>
        <v>0</v>
      </c>
      <c r="BG673" s="255">
        <f>IF(N673="zákl. přenesená",J673,0)</f>
        <v>0</v>
      </c>
      <c r="BH673" s="255">
        <f>IF(N673="sníž. přenesená",J673,0)</f>
        <v>0</v>
      </c>
      <c r="BI673" s="255">
        <f>IF(N673="nulová",J673,0)</f>
        <v>0</v>
      </c>
      <c r="BJ673" s="18" t="s">
        <v>8</v>
      </c>
      <c r="BK673" s="255">
        <f>ROUND(I673*H673,0)</f>
        <v>0</v>
      </c>
      <c r="BL673" s="18" t="s">
        <v>260</v>
      </c>
      <c r="BM673" s="254" t="s">
        <v>1529</v>
      </c>
    </row>
    <row r="674" s="14" customFormat="1">
      <c r="A674" s="14"/>
      <c r="B674" s="267"/>
      <c r="C674" s="268"/>
      <c r="D674" s="258" t="s">
        <v>169</v>
      </c>
      <c r="E674" s="269" t="s">
        <v>1</v>
      </c>
      <c r="F674" s="270" t="s">
        <v>1530</v>
      </c>
      <c r="G674" s="268"/>
      <c r="H674" s="271">
        <v>15</v>
      </c>
      <c r="I674" s="272"/>
      <c r="J674" s="268"/>
      <c r="K674" s="268"/>
      <c r="L674" s="273"/>
      <c r="M674" s="274"/>
      <c r="N674" s="275"/>
      <c r="O674" s="275"/>
      <c r="P674" s="275"/>
      <c r="Q674" s="275"/>
      <c r="R674" s="275"/>
      <c r="S674" s="275"/>
      <c r="T674" s="276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77" t="s">
        <v>169</v>
      </c>
      <c r="AU674" s="277" t="s">
        <v>83</v>
      </c>
      <c r="AV674" s="14" t="s">
        <v>83</v>
      </c>
      <c r="AW674" s="14" t="s">
        <v>31</v>
      </c>
      <c r="AX674" s="14" t="s">
        <v>74</v>
      </c>
      <c r="AY674" s="277" t="s">
        <v>160</v>
      </c>
    </row>
    <row r="675" s="14" customFormat="1">
      <c r="A675" s="14"/>
      <c r="B675" s="267"/>
      <c r="C675" s="268"/>
      <c r="D675" s="258" t="s">
        <v>169</v>
      </c>
      <c r="E675" s="269" t="s">
        <v>1</v>
      </c>
      <c r="F675" s="270" t="s">
        <v>1531</v>
      </c>
      <c r="G675" s="268"/>
      <c r="H675" s="271">
        <v>28.5</v>
      </c>
      <c r="I675" s="272"/>
      <c r="J675" s="268"/>
      <c r="K675" s="268"/>
      <c r="L675" s="273"/>
      <c r="M675" s="274"/>
      <c r="N675" s="275"/>
      <c r="O675" s="275"/>
      <c r="P675" s="275"/>
      <c r="Q675" s="275"/>
      <c r="R675" s="275"/>
      <c r="S675" s="275"/>
      <c r="T675" s="276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77" t="s">
        <v>169</v>
      </c>
      <c r="AU675" s="277" t="s">
        <v>83</v>
      </c>
      <c r="AV675" s="14" t="s">
        <v>83</v>
      </c>
      <c r="AW675" s="14" t="s">
        <v>31</v>
      </c>
      <c r="AX675" s="14" t="s">
        <v>74</v>
      </c>
      <c r="AY675" s="277" t="s">
        <v>160</v>
      </c>
    </row>
    <row r="676" s="14" customFormat="1">
      <c r="A676" s="14"/>
      <c r="B676" s="267"/>
      <c r="C676" s="268"/>
      <c r="D676" s="258" t="s">
        <v>169</v>
      </c>
      <c r="E676" s="269" t="s">
        <v>1</v>
      </c>
      <c r="F676" s="270" t="s">
        <v>1532</v>
      </c>
      <c r="G676" s="268"/>
      <c r="H676" s="271">
        <v>95.700000000000003</v>
      </c>
      <c r="I676" s="272"/>
      <c r="J676" s="268"/>
      <c r="K676" s="268"/>
      <c r="L676" s="273"/>
      <c r="M676" s="274"/>
      <c r="N676" s="275"/>
      <c r="O676" s="275"/>
      <c r="P676" s="275"/>
      <c r="Q676" s="275"/>
      <c r="R676" s="275"/>
      <c r="S676" s="275"/>
      <c r="T676" s="276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77" t="s">
        <v>169</v>
      </c>
      <c r="AU676" s="277" t="s">
        <v>83</v>
      </c>
      <c r="AV676" s="14" t="s">
        <v>83</v>
      </c>
      <c r="AW676" s="14" t="s">
        <v>31</v>
      </c>
      <c r="AX676" s="14" t="s">
        <v>74</v>
      </c>
      <c r="AY676" s="277" t="s">
        <v>160</v>
      </c>
    </row>
    <row r="677" s="14" customFormat="1">
      <c r="A677" s="14"/>
      <c r="B677" s="267"/>
      <c r="C677" s="268"/>
      <c r="D677" s="258" t="s">
        <v>169</v>
      </c>
      <c r="E677" s="269" t="s">
        <v>1</v>
      </c>
      <c r="F677" s="270" t="s">
        <v>1533</v>
      </c>
      <c r="G677" s="268"/>
      <c r="H677" s="271">
        <v>15.800000000000001</v>
      </c>
      <c r="I677" s="272"/>
      <c r="J677" s="268"/>
      <c r="K677" s="268"/>
      <c r="L677" s="273"/>
      <c r="M677" s="274"/>
      <c r="N677" s="275"/>
      <c r="O677" s="275"/>
      <c r="P677" s="275"/>
      <c r="Q677" s="275"/>
      <c r="R677" s="275"/>
      <c r="S677" s="275"/>
      <c r="T677" s="276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77" t="s">
        <v>169</v>
      </c>
      <c r="AU677" s="277" t="s">
        <v>83</v>
      </c>
      <c r="AV677" s="14" t="s">
        <v>83</v>
      </c>
      <c r="AW677" s="14" t="s">
        <v>31</v>
      </c>
      <c r="AX677" s="14" t="s">
        <v>74</v>
      </c>
      <c r="AY677" s="277" t="s">
        <v>160</v>
      </c>
    </row>
    <row r="678" s="14" customFormat="1">
      <c r="A678" s="14"/>
      <c r="B678" s="267"/>
      <c r="C678" s="268"/>
      <c r="D678" s="258" t="s">
        <v>169</v>
      </c>
      <c r="E678" s="269" t="s">
        <v>1</v>
      </c>
      <c r="F678" s="270" t="s">
        <v>1534</v>
      </c>
      <c r="G678" s="268"/>
      <c r="H678" s="271">
        <v>12.449999999999999</v>
      </c>
      <c r="I678" s="272"/>
      <c r="J678" s="268"/>
      <c r="K678" s="268"/>
      <c r="L678" s="273"/>
      <c r="M678" s="274"/>
      <c r="N678" s="275"/>
      <c r="O678" s="275"/>
      <c r="P678" s="275"/>
      <c r="Q678" s="275"/>
      <c r="R678" s="275"/>
      <c r="S678" s="275"/>
      <c r="T678" s="276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77" t="s">
        <v>169</v>
      </c>
      <c r="AU678" s="277" t="s">
        <v>83</v>
      </c>
      <c r="AV678" s="14" t="s">
        <v>83</v>
      </c>
      <c r="AW678" s="14" t="s">
        <v>31</v>
      </c>
      <c r="AX678" s="14" t="s">
        <v>74</v>
      </c>
      <c r="AY678" s="277" t="s">
        <v>160</v>
      </c>
    </row>
    <row r="679" s="14" customFormat="1">
      <c r="A679" s="14"/>
      <c r="B679" s="267"/>
      <c r="C679" s="268"/>
      <c r="D679" s="258" t="s">
        <v>169</v>
      </c>
      <c r="E679" s="269" t="s">
        <v>1</v>
      </c>
      <c r="F679" s="270" t="s">
        <v>1535</v>
      </c>
      <c r="G679" s="268"/>
      <c r="H679" s="271">
        <v>27</v>
      </c>
      <c r="I679" s="272"/>
      <c r="J679" s="268"/>
      <c r="K679" s="268"/>
      <c r="L679" s="273"/>
      <c r="M679" s="274"/>
      <c r="N679" s="275"/>
      <c r="O679" s="275"/>
      <c r="P679" s="275"/>
      <c r="Q679" s="275"/>
      <c r="R679" s="275"/>
      <c r="S679" s="275"/>
      <c r="T679" s="276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77" t="s">
        <v>169</v>
      </c>
      <c r="AU679" s="277" t="s">
        <v>83</v>
      </c>
      <c r="AV679" s="14" t="s">
        <v>83</v>
      </c>
      <c r="AW679" s="14" t="s">
        <v>31</v>
      </c>
      <c r="AX679" s="14" t="s">
        <v>74</v>
      </c>
      <c r="AY679" s="277" t="s">
        <v>160</v>
      </c>
    </row>
    <row r="680" s="14" customFormat="1">
      <c r="A680" s="14"/>
      <c r="B680" s="267"/>
      <c r="C680" s="268"/>
      <c r="D680" s="258" t="s">
        <v>169</v>
      </c>
      <c r="E680" s="269" t="s">
        <v>1</v>
      </c>
      <c r="F680" s="270" t="s">
        <v>1536</v>
      </c>
      <c r="G680" s="268"/>
      <c r="H680" s="271">
        <v>1.3999999999999999</v>
      </c>
      <c r="I680" s="272"/>
      <c r="J680" s="268"/>
      <c r="K680" s="268"/>
      <c r="L680" s="273"/>
      <c r="M680" s="274"/>
      <c r="N680" s="275"/>
      <c r="O680" s="275"/>
      <c r="P680" s="275"/>
      <c r="Q680" s="275"/>
      <c r="R680" s="275"/>
      <c r="S680" s="275"/>
      <c r="T680" s="276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77" t="s">
        <v>169</v>
      </c>
      <c r="AU680" s="277" t="s">
        <v>83</v>
      </c>
      <c r="AV680" s="14" t="s">
        <v>83</v>
      </c>
      <c r="AW680" s="14" t="s">
        <v>31</v>
      </c>
      <c r="AX680" s="14" t="s">
        <v>74</v>
      </c>
      <c r="AY680" s="277" t="s">
        <v>160</v>
      </c>
    </row>
    <row r="681" s="16" customFormat="1">
      <c r="A681" s="16"/>
      <c r="B681" s="299"/>
      <c r="C681" s="300"/>
      <c r="D681" s="258" t="s">
        <v>169</v>
      </c>
      <c r="E681" s="301" t="s">
        <v>1</v>
      </c>
      <c r="F681" s="302" t="s">
        <v>189</v>
      </c>
      <c r="G681" s="300"/>
      <c r="H681" s="303">
        <v>195.84999999999999</v>
      </c>
      <c r="I681" s="304"/>
      <c r="J681" s="300"/>
      <c r="K681" s="300"/>
      <c r="L681" s="305"/>
      <c r="M681" s="306"/>
      <c r="N681" s="307"/>
      <c r="O681" s="307"/>
      <c r="P681" s="307"/>
      <c r="Q681" s="307"/>
      <c r="R681" s="307"/>
      <c r="S681" s="307"/>
      <c r="T681" s="308"/>
      <c r="U681" s="16"/>
      <c r="V681" s="16"/>
      <c r="W681" s="16"/>
      <c r="X681" s="16"/>
      <c r="Y681" s="16"/>
      <c r="Z681" s="16"/>
      <c r="AA681" s="16"/>
      <c r="AB681" s="16"/>
      <c r="AC681" s="16"/>
      <c r="AD681" s="16"/>
      <c r="AE681" s="16"/>
      <c r="AT681" s="309" t="s">
        <v>169</v>
      </c>
      <c r="AU681" s="309" t="s">
        <v>83</v>
      </c>
      <c r="AV681" s="16" t="s">
        <v>167</v>
      </c>
      <c r="AW681" s="16" t="s">
        <v>31</v>
      </c>
      <c r="AX681" s="16" t="s">
        <v>8</v>
      </c>
      <c r="AY681" s="309" t="s">
        <v>160</v>
      </c>
    </row>
    <row r="682" s="2" customFormat="1" ht="16.5" customHeight="1">
      <c r="A682" s="39"/>
      <c r="B682" s="40"/>
      <c r="C682" s="243" t="s">
        <v>1537</v>
      </c>
      <c r="D682" s="243" t="s">
        <v>163</v>
      </c>
      <c r="E682" s="244" t="s">
        <v>1538</v>
      </c>
      <c r="F682" s="245" t="s">
        <v>1539</v>
      </c>
      <c r="G682" s="246" t="s">
        <v>166</v>
      </c>
      <c r="H682" s="247">
        <v>195.84999999999999</v>
      </c>
      <c r="I682" s="248"/>
      <c r="J682" s="247">
        <f>ROUND(I682*H682,0)</f>
        <v>0</v>
      </c>
      <c r="K682" s="249"/>
      <c r="L682" s="45"/>
      <c r="M682" s="250" t="s">
        <v>1</v>
      </c>
      <c r="N682" s="251" t="s">
        <v>39</v>
      </c>
      <c r="O682" s="92"/>
      <c r="P682" s="252">
        <f>O682*H682</f>
        <v>0</v>
      </c>
      <c r="Q682" s="252">
        <v>0.00029999999999999997</v>
      </c>
      <c r="R682" s="252">
        <f>Q682*H682</f>
        <v>0.058754999999999995</v>
      </c>
      <c r="S682" s="252">
        <v>0</v>
      </c>
      <c r="T682" s="253">
        <f>S682*H682</f>
        <v>0</v>
      </c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R682" s="254" t="s">
        <v>260</v>
      </c>
      <c r="AT682" s="254" t="s">
        <v>163</v>
      </c>
      <c r="AU682" s="254" t="s">
        <v>83</v>
      </c>
      <c r="AY682" s="18" t="s">
        <v>160</v>
      </c>
      <c r="BE682" s="255">
        <f>IF(N682="základní",J682,0)</f>
        <v>0</v>
      </c>
      <c r="BF682" s="255">
        <f>IF(N682="snížená",J682,0)</f>
        <v>0</v>
      </c>
      <c r="BG682" s="255">
        <f>IF(N682="zákl. přenesená",J682,0)</f>
        <v>0</v>
      </c>
      <c r="BH682" s="255">
        <f>IF(N682="sníž. přenesená",J682,0)</f>
        <v>0</v>
      </c>
      <c r="BI682" s="255">
        <f>IF(N682="nulová",J682,0)</f>
        <v>0</v>
      </c>
      <c r="BJ682" s="18" t="s">
        <v>8</v>
      </c>
      <c r="BK682" s="255">
        <f>ROUND(I682*H682,0)</f>
        <v>0</v>
      </c>
      <c r="BL682" s="18" t="s">
        <v>260</v>
      </c>
      <c r="BM682" s="254" t="s">
        <v>1540</v>
      </c>
    </row>
    <row r="683" s="14" customFormat="1">
      <c r="A683" s="14"/>
      <c r="B683" s="267"/>
      <c r="C683" s="268"/>
      <c r="D683" s="258" t="s">
        <v>169</v>
      </c>
      <c r="E683" s="269" t="s">
        <v>1</v>
      </c>
      <c r="F683" s="270" t="s">
        <v>1530</v>
      </c>
      <c r="G683" s="268"/>
      <c r="H683" s="271">
        <v>15</v>
      </c>
      <c r="I683" s="272"/>
      <c r="J683" s="268"/>
      <c r="K683" s="268"/>
      <c r="L683" s="273"/>
      <c r="M683" s="274"/>
      <c r="N683" s="275"/>
      <c r="O683" s="275"/>
      <c r="P683" s="275"/>
      <c r="Q683" s="275"/>
      <c r="R683" s="275"/>
      <c r="S683" s="275"/>
      <c r="T683" s="276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77" t="s">
        <v>169</v>
      </c>
      <c r="AU683" s="277" t="s">
        <v>83</v>
      </c>
      <c r="AV683" s="14" t="s">
        <v>83</v>
      </c>
      <c r="AW683" s="14" t="s">
        <v>31</v>
      </c>
      <c r="AX683" s="14" t="s">
        <v>74</v>
      </c>
      <c r="AY683" s="277" t="s">
        <v>160</v>
      </c>
    </row>
    <row r="684" s="14" customFormat="1">
      <c r="A684" s="14"/>
      <c r="B684" s="267"/>
      <c r="C684" s="268"/>
      <c r="D684" s="258" t="s">
        <v>169</v>
      </c>
      <c r="E684" s="269" t="s">
        <v>1</v>
      </c>
      <c r="F684" s="270" t="s">
        <v>1531</v>
      </c>
      <c r="G684" s="268"/>
      <c r="H684" s="271">
        <v>28.5</v>
      </c>
      <c r="I684" s="272"/>
      <c r="J684" s="268"/>
      <c r="K684" s="268"/>
      <c r="L684" s="273"/>
      <c r="M684" s="274"/>
      <c r="N684" s="275"/>
      <c r="O684" s="275"/>
      <c r="P684" s="275"/>
      <c r="Q684" s="275"/>
      <c r="R684" s="275"/>
      <c r="S684" s="275"/>
      <c r="T684" s="276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77" t="s">
        <v>169</v>
      </c>
      <c r="AU684" s="277" t="s">
        <v>83</v>
      </c>
      <c r="AV684" s="14" t="s">
        <v>83</v>
      </c>
      <c r="AW684" s="14" t="s">
        <v>31</v>
      </c>
      <c r="AX684" s="14" t="s">
        <v>74</v>
      </c>
      <c r="AY684" s="277" t="s">
        <v>160</v>
      </c>
    </row>
    <row r="685" s="14" customFormat="1">
      <c r="A685" s="14"/>
      <c r="B685" s="267"/>
      <c r="C685" s="268"/>
      <c r="D685" s="258" t="s">
        <v>169</v>
      </c>
      <c r="E685" s="269" t="s">
        <v>1</v>
      </c>
      <c r="F685" s="270" t="s">
        <v>1532</v>
      </c>
      <c r="G685" s="268"/>
      <c r="H685" s="271">
        <v>95.700000000000003</v>
      </c>
      <c r="I685" s="272"/>
      <c r="J685" s="268"/>
      <c r="K685" s="268"/>
      <c r="L685" s="273"/>
      <c r="M685" s="274"/>
      <c r="N685" s="275"/>
      <c r="O685" s="275"/>
      <c r="P685" s="275"/>
      <c r="Q685" s="275"/>
      <c r="R685" s="275"/>
      <c r="S685" s="275"/>
      <c r="T685" s="276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77" t="s">
        <v>169</v>
      </c>
      <c r="AU685" s="277" t="s">
        <v>83</v>
      </c>
      <c r="AV685" s="14" t="s">
        <v>83</v>
      </c>
      <c r="AW685" s="14" t="s">
        <v>31</v>
      </c>
      <c r="AX685" s="14" t="s">
        <v>74</v>
      </c>
      <c r="AY685" s="277" t="s">
        <v>160</v>
      </c>
    </row>
    <row r="686" s="14" customFormat="1">
      <c r="A686" s="14"/>
      <c r="B686" s="267"/>
      <c r="C686" s="268"/>
      <c r="D686" s="258" t="s">
        <v>169</v>
      </c>
      <c r="E686" s="269" t="s">
        <v>1</v>
      </c>
      <c r="F686" s="270" t="s">
        <v>1533</v>
      </c>
      <c r="G686" s="268"/>
      <c r="H686" s="271">
        <v>15.800000000000001</v>
      </c>
      <c r="I686" s="272"/>
      <c r="J686" s="268"/>
      <c r="K686" s="268"/>
      <c r="L686" s="273"/>
      <c r="M686" s="274"/>
      <c r="N686" s="275"/>
      <c r="O686" s="275"/>
      <c r="P686" s="275"/>
      <c r="Q686" s="275"/>
      <c r="R686" s="275"/>
      <c r="S686" s="275"/>
      <c r="T686" s="276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77" t="s">
        <v>169</v>
      </c>
      <c r="AU686" s="277" t="s">
        <v>83</v>
      </c>
      <c r="AV686" s="14" t="s">
        <v>83</v>
      </c>
      <c r="AW686" s="14" t="s">
        <v>31</v>
      </c>
      <c r="AX686" s="14" t="s">
        <v>74</v>
      </c>
      <c r="AY686" s="277" t="s">
        <v>160</v>
      </c>
    </row>
    <row r="687" s="14" customFormat="1">
      <c r="A687" s="14"/>
      <c r="B687" s="267"/>
      <c r="C687" s="268"/>
      <c r="D687" s="258" t="s">
        <v>169</v>
      </c>
      <c r="E687" s="269" t="s">
        <v>1</v>
      </c>
      <c r="F687" s="270" t="s">
        <v>1534</v>
      </c>
      <c r="G687" s="268"/>
      <c r="H687" s="271">
        <v>12.449999999999999</v>
      </c>
      <c r="I687" s="272"/>
      <c r="J687" s="268"/>
      <c r="K687" s="268"/>
      <c r="L687" s="273"/>
      <c r="M687" s="274"/>
      <c r="N687" s="275"/>
      <c r="O687" s="275"/>
      <c r="P687" s="275"/>
      <c r="Q687" s="275"/>
      <c r="R687" s="275"/>
      <c r="S687" s="275"/>
      <c r="T687" s="276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77" t="s">
        <v>169</v>
      </c>
      <c r="AU687" s="277" t="s">
        <v>83</v>
      </c>
      <c r="AV687" s="14" t="s">
        <v>83</v>
      </c>
      <c r="AW687" s="14" t="s">
        <v>31</v>
      </c>
      <c r="AX687" s="14" t="s">
        <v>74</v>
      </c>
      <c r="AY687" s="277" t="s">
        <v>160</v>
      </c>
    </row>
    <row r="688" s="14" customFormat="1">
      <c r="A688" s="14"/>
      <c r="B688" s="267"/>
      <c r="C688" s="268"/>
      <c r="D688" s="258" t="s">
        <v>169</v>
      </c>
      <c r="E688" s="269" t="s">
        <v>1</v>
      </c>
      <c r="F688" s="270" t="s">
        <v>1535</v>
      </c>
      <c r="G688" s="268"/>
      <c r="H688" s="271">
        <v>27</v>
      </c>
      <c r="I688" s="272"/>
      <c r="J688" s="268"/>
      <c r="K688" s="268"/>
      <c r="L688" s="273"/>
      <c r="M688" s="274"/>
      <c r="N688" s="275"/>
      <c r="O688" s="275"/>
      <c r="P688" s="275"/>
      <c r="Q688" s="275"/>
      <c r="R688" s="275"/>
      <c r="S688" s="275"/>
      <c r="T688" s="276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77" t="s">
        <v>169</v>
      </c>
      <c r="AU688" s="277" t="s">
        <v>83</v>
      </c>
      <c r="AV688" s="14" t="s">
        <v>83</v>
      </c>
      <c r="AW688" s="14" t="s">
        <v>31</v>
      </c>
      <c r="AX688" s="14" t="s">
        <v>74</v>
      </c>
      <c r="AY688" s="277" t="s">
        <v>160</v>
      </c>
    </row>
    <row r="689" s="14" customFormat="1">
      <c r="A689" s="14"/>
      <c r="B689" s="267"/>
      <c r="C689" s="268"/>
      <c r="D689" s="258" t="s">
        <v>169</v>
      </c>
      <c r="E689" s="269" t="s">
        <v>1</v>
      </c>
      <c r="F689" s="270" t="s">
        <v>1536</v>
      </c>
      <c r="G689" s="268"/>
      <c r="H689" s="271">
        <v>1.3999999999999999</v>
      </c>
      <c r="I689" s="272"/>
      <c r="J689" s="268"/>
      <c r="K689" s="268"/>
      <c r="L689" s="273"/>
      <c r="M689" s="274"/>
      <c r="N689" s="275"/>
      <c r="O689" s="275"/>
      <c r="P689" s="275"/>
      <c r="Q689" s="275"/>
      <c r="R689" s="275"/>
      <c r="S689" s="275"/>
      <c r="T689" s="276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77" t="s">
        <v>169</v>
      </c>
      <c r="AU689" s="277" t="s">
        <v>83</v>
      </c>
      <c r="AV689" s="14" t="s">
        <v>83</v>
      </c>
      <c r="AW689" s="14" t="s">
        <v>31</v>
      </c>
      <c r="AX689" s="14" t="s">
        <v>74</v>
      </c>
      <c r="AY689" s="277" t="s">
        <v>160</v>
      </c>
    </row>
    <row r="690" s="16" customFormat="1">
      <c r="A690" s="16"/>
      <c r="B690" s="299"/>
      <c r="C690" s="300"/>
      <c r="D690" s="258" t="s">
        <v>169</v>
      </c>
      <c r="E690" s="301" t="s">
        <v>1</v>
      </c>
      <c r="F690" s="302" t="s">
        <v>189</v>
      </c>
      <c r="G690" s="300"/>
      <c r="H690" s="303">
        <v>195.84999999999999</v>
      </c>
      <c r="I690" s="304"/>
      <c r="J690" s="300"/>
      <c r="K690" s="300"/>
      <c r="L690" s="305"/>
      <c r="M690" s="306"/>
      <c r="N690" s="307"/>
      <c r="O690" s="307"/>
      <c r="P690" s="307"/>
      <c r="Q690" s="307"/>
      <c r="R690" s="307"/>
      <c r="S690" s="307"/>
      <c r="T690" s="308"/>
      <c r="U690" s="16"/>
      <c r="V690" s="16"/>
      <c r="W690" s="16"/>
      <c r="X690" s="16"/>
      <c r="Y690" s="16"/>
      <c r="Z690" s="16"/>
      <c r="AA690" s="16"/>
      <c r="AB690" s="16"/>
      <c r="AC690" s="16"/>
      <c r="AD690" s="16"/>
      <c r="AE690" s="16"/>
      <c r="AT690" s="309" t="s">
        <v>169</v>
      </c>
      <c r="AU690" s="309" t="s">
        <v>83</v>
      </c>
      <c r="AV690" s="16" t="s">
        <v>167</v>
      </c>
      <c r="AW690" s="16" t="s">
        <v>31</v>
      </c>
      <c r="AX690" s="16" t="s">
        <v>8</v>
      </c>
      <c r="AY690" s="309" t="s">
        <v>160</v>
      </c>
    </row>
    <row r="691" s="2" customFormat="1" ht="33" customHeight="1">
      <c r="A691" s="39"/>
      <c r="B691" s="40"/>
      <c r="C691" s="243" t="s">
        <v>1541</v>
      </c>
      <c r="D691" s="243" t="s">
        <v>163</v>
      </c>
      <c r="E691" s="244" t="s">
        <v>1542</v>
      </c>
      <c r="F691" s="245" t="s">
        <v>1543</v>
      </c>
      <c r="G691" s="246" t="s">
        <v>166</v>
      </c>
      <c r="H691" s="247">
        <v>194.44999999999999</v>
      </c>
      <c r="I691" s="248"/>
      <c r="J691" s="247">
        <f>ROUND(I691*H691,0)</f>
        <v>0</v>
      </c>
      <c r="K691" s="249"/>
      <c r="L691" s="45"/>
      <c r="M691" s="250" t="s">
        <v>1</v>
      </c>
      <c r="N691" s="251" t="s">
        <v>39</v>
      </c>
      <c r="O691" s="92"/>
      <c r="P691" s="252">
        <f>O691*H691</f>
        <v>0</v>
      </c>
      <c r="Q691" s="252">
        <v>0.0053</v>
      </c>
      <c r="R691" s="252">
        <f>Q691*H691</f>
        <v>1.0305849999999999</v>
      </c>
      <c r="S691" s="252">
        <v>0</v>
      </c>
      <c r="T691" s="253">
        <f>S691*H691</f>
        <v>0</v>
      </c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R691" s="254" t="s">
        <v>260</v>
      </c>
      <c r="AT691" s="254" t="s">
        <v>163</v>
      </c>
      <c r="AU691" s="254" t="s">
        <v>83</v>
      </c>
      <c r="AY691" s="18" t="s">
        <v>160</v>
      </c>
      <c r="BE691" s="255">
        <f>IF(N691="základní",J691,0)</f>
        <v>0</v>
      </c>
      <c r="BF691" s="255">
        <f>IF(N691="snížená",J691,0)</f>
        <v>0</v>
      </c>
      <c r="BG691" s="255">
        <f>IF(N691="zákl. přenesená",J691,0)</f>
        <v>0</v>
      </c>
      <c r="BH691" s="255">
        <f>IF(N691="sníž. přenesená",J691,0)</f>
        <v>0</v>
      </c>
      <c r="BI691" s="255">
        <f>IF(N691="nulová",J691,0)</f>
        <v>0</v>
      </c>
      <c r="BJ691" s="18" t="s">
        <v>8</v>
      </c>
      <c r="BK691" s="255">
        <f>ROUND(I691*H691,0)</f>
        <v>0</v>
      </c>
      <c r="BL691" s="18" t="s">
        <v>260</v>
      </c>
      <c r="BM691" s="254" t="s">
        <v>1544</v>
      </c>
    </row>
    <row r="692" s="14" customFormat="1">
      <c r="A692" s="14"/>
      <c r="B692" s="267"/>
      <c r="C692" s="268"/>
      <c r="D692" s="258" t="s">
        <v>169</v>
      </c>
      <c r="E692" s="269" t="s">
        <v>1</v>
      </c>
      <c r="F692" s="270" t="s">
        <v>1530</v>
      </c>
      <c r="G692" s="268"/>
      <c r="H692" s="271">
        <v>15</v>
      </c>
      <c r="I692" s="272"/>
      <c r="J692" s="268"/>
      <c r="K692" s="268"/>
      <c r="L692" s="273"/>
      <c r="M692" s="274"/>
      <c r="N692" s="275"/>
      <c r="O692" s="275"/>
      <c r="P692" s="275"/>
      <c r="Q692" s="275"/>
      <c r="R692" s="275"/>
      <c r="S692" s="275"/>
      <c r="T692" s="276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77" t="s">
        <v>169</v>
      </c>
      <c r="AU692" s="277" t="s">
        <v>83</v>
      </c>
      <c r="AV692" s="14" t="s">
        <v>83</v>
      </c>
      <c r="AW692" s="14" t="s">
        <v>31</v>
      </c>
      <c r="AX692" s="14" t="s">
        <v>74</v>
      </c>
      <c r="AY692" s="277" t="s">
        <v>160</v>
      </c>
    </row>
    <row r="693" s="14" customFormat="1">
      <c r="A693" s="14"/>
      <c r="B693" s="267"/>
      <c r="C693" s="268"/>
      <c r="D693" s="258" t="s">
        <v>169</v>
      </c>
      <c r="E693" s="269" t="s">
        <v>1</v>
      </c>
      <c r="F693" s="270" t="s">
        <v>1531</v>
      </c>
      <c r="G693" s="268"/>
      <c r="H693" s="271">
        <v>28.5</v>
      </c>
      <c r="I693" s="272"/>
      <c r="J693" s="268"/>
      <c r="K693" s="268"/>
      <c r="L693" s="273"/>
      <c r="M693" s="274"/>
      <c r="N693" s="275"/>
      <c r="O693" s="275"/>
      <c r="P693" s="275"/>
      <c r="Q693" s="275"/>
      <c r="R693" s="275"/>
      <c r="S693" s="275"/>
      <c r="T693" s="276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77" t="s">
        <v>169</v>
      </c>
      <c r="AU693" s="277" t="s">
        <v>83</v>
      </c>
      <c r="AV693" s="14" t="s">
        <v>83</v>
      </c>
      <c r="AW693" s="14" t="s">
        <v>31</v>
      </c>
      <c r="AX693" s="14" t="s">
        <v>74</v>
      </c>
      <c r="AY693" s="277" t="s">
        <v>160</v>
      </c>
    </row>
    <row r="694" s="14" customFormat="1">
      <c r="A694" s="14"/>
      <c r="B694" s="267"/>
      <c r="C694" s="268"/>
      <c r="D694" s="258" t="s">
        <v>169</v>
      </c>
      <c r="E694" s="269" t="s">
        <v>1</v>
      </c>
      <c r="F694" s="270" t="s">
        <v>1532</v>
      </c>
      <c r="G694" s="268"/>
      <c r="H694" s="271">
        <v>95.700000000000003</v>
      </c>
      <c r="I694" s="272"/>
      <c r="J694" s="268"/>
      <c r="K694" s="268"/>
      <c r="L694" s="273"/>
      <c r="M694" s="274"/>
      <c r="N694" s="275"/>
      <c r="O694" s="275"/>
      <c r="P694" s="275"/>
      <c r="Q694" s="275"/>
      <c r="R694" s="275"/>
      <c r="S694" s="275"/>
      <c r="T694" s="276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77" t="s">
        <v>169</v>
      </c>
      <c r="AU694" s="277" t="s">
        <v>83</v>
      </c>
      <c r="AV694" s="14" t="s">
        <v>83</v>
      </c>
      <c r="AW694" s="14" t="s">
        <v>31</v>
      </c>
      <c r="AX694" s="14" t="s">
        <v>74</v>
      </c>
      <c r="AY694" s="277" t="s">
        <v>160</v>
      </c>
    </row>
    <row r="695" s="14" customFormat="1">
      <c r="A695" s="14"/>
      <c r="B695" s="267"/>
      <c r="C695" s="268"/>
      <c r="D695" s="258" t="s">
        <v>169</v>
      </c>
      <c r="E695" s="269" t="s">
        <v>1</v>
      </c>
      <c r="F695" s="270" t="s">
        <v>1533</v>
      </c>
      <c r="G695" s="268"/>
      <c r="H695" s="271">
        <v>15.800000000000001</v>
      </c>
      <c r="I695" s="272"/>
      <c r="J695" s="268"/>
      <c r="K695" s="268"/>
      <c r="L695" s="273"/>
      <c r="M695" s="274"/>
      <c r="N695" s="275"/>
      <c r="O695" s="275"/>
      <c r="P695" s="275"/>
      <c r="Q695" s="275"/>
      <c r="R695" s="275"/>
      <c r="S695" s="275"/>
      <c r="T695" s="276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77" t="s">
        <v>169</v>
      </c>
      <c r="AU695" s="277" t="s">
        <v>83</v>
      </c>
      <c r="AV695" s="14" t="s">
        <v>83</v>
      </c>
      <c r="AW695" s="14" t="s">
        <v>31</v>
      </c>
      <c r="AX695" s="14" t="s">
        <v>74</v>
      </c>
      <c r="AY695" s="277" t="s">
        <v>160</v>
      </c>
    </row>
    <row r="696" s="14" customFormat="1">
      <c r="A696" s="14"/>
      <c r="B696" s="267"/>
      <c r="C696" s="268"/>
      <c r="D696" s="258" t="s">
        <v>169</v>
      </c>
      <c r="E696" s="269" t="s">
        <v>1</v>
      </c>
      <c r="F696" s="270" t="s">
        <v>1534</v>
      </c>
      <c r="G696" s="268"/>
      <c r="H696" s="271">
        <v>12.449999999999999</v>
      </c>
      <c r="I696" s="272"/>
      <c r="J696" s="268"/>
      <c r="K696" s="268"/>
      <c r="L696" s="273"/>
      <c r="M696" s="274"/>
      <c r="N696" s="275"/>
      <c r="O696" s="275"/>
      <c r="P696" s="275"/>
      <c r="Q696" s="275"/>
      <c r="R696" s="275"/>
      <c r="S696" s="275"/>
      <c r="T696" s="276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77" t="s">
        <v>169</v>
      </c>
      <c r="AU696" s="277" t="s">
        <v>83</v>
      </c>
      <c r="AV696" s="14" t="s">
        <v>83</v>
      </c>
      <c r="AW696" s="14" t="s">
        <v>31</v>
      </c>
      <c r="AX696" s="14" t="s">
        <v>74</v>
      </c>
      <c r="AY696" s="277" t="s">
        <v>160</v>
      </c>
    </row>
    <row r="697" s="14" customFormat="1">
      <c r="A697" s="14"/>
      <c r="B697" s="267"/>
      <c r="C697" s="268"/>
      <c r="D697" s="258" t="s">
        <v>169</v>
      </c>
      <c r="E697" s="269" t="s">
        <v>1</v>
      </c>
      <c r="F697" s="270" t="s">
        <v>1535</v>
      </c>
      <c r="G697" s="268"/>
      <c r="H697" s="271">
        <v>27</v>
      </c>
      <c r="I697" s="272"/>
      <c r="J697" s="268"/>
      <c r="K697" s="268"/>
      <c r="L697" s="273"/>
      <c r="M697" s="274"/>
      <c r="N697" s="275"/>
      <c r="O697" s="275"/>
      <c r="P697" s="275"/>
      <c r="Q697" s="275"/>
      <c r="R697" s="275"/>
      <c r="S697" s="275"/>
      <c r="T697" s="276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77" t="s">
        <v>169</v>
      </c>
      <c r="AU697" s="277" t="s">
        <v>83</v>
      </c>
      <c r="AV697" s="14" t="s">
        <v>83</v>
      </c>
      <c r="AW697" s="14" t="s">
        <v>31</v>
      </c>
      <c r="AX697" s="14" t="s">
        <v>74</v>
      </c>
      <c r="AY697" s="277" t="s">
        <v>160</v>
      </c>
    </row>
    <row r="698" s="16" customFormat="1">
      <c r="A698" s="16"/>
      <c r="B698" s="299"/>
      <c r="C698" s="300"/>
      <c r="D698" s="258" t="s">
        <v>169</v>
      </c>
      <c r="E698" s="301" t="s">
        <v>1</v>
      </c>
      <c r="F698" s="302" t="s">
        <v>189</v>
      </c>
      <c r="G698" s="300"/>
      <c r="H698" s="303">
        <v>194.44999999999999</v>
      </c>
      <c r="I698" s="304"/>
      <c r="J698" s="300"/>
      <c r="K698" s="300"/>
      <c r="L698" s="305"/>
      <c r="M698" s="306"/>
      <c r="N698" s="307"/>
      <c r="O698" s="307"/>
      <c r="P698" s="307"/>
      <c r="Q698" s="307"/>
      <c r="R698" s="307"/>
      <c r="S698" s="307"/>
      <c r="T698" s="308"/>
      <c r="U698" s="16"/>
      <c r="V698" s="16"/>
      <c r="W698" s="16"/>
      <c r="X698" s="16"/>
      <c r="Y698" s="16"/>
      <c r="Z698" s="16"/>
      <c r="AA698" s="16"/>
      <c r="AB698" s="16"/>
      <c r="AC698" s="16"/>
      <c r="AD698" s="16"/>
      <c r="AE698" s="16"/>
      <c r="AT698" s="309" t="s">
        <v>169</v>
      </c>
      <c r="AU698" s="309" t="s">
        <v>83</v>
      </c>
      <c r="AV698" s="16" t="s">
        <v>167</v>
      </c>
      <c r="AW698" s="16" t="s">
        <v>31</v>
      </c>
      <c r="AX698" s="16" t="s">
        <v>8</v>
      </c>
      <c r="AY698" s="309" t="s">
        <v>160</v>
      </c>
    </row>
    <row r="699" s="2" customFormat="1" ht="37.8" customHeight="1">
      <c r="A699" s="39"/>
      <c r="B699" s="40"/>
      <c r="C699" s="278" t="s">
        <v>1545</v>
      </c>
      <c r="D699" s="278" t="s">
        <v>173</v>
      </c>
      <c r="E699" s="279" t="s">
        <v>1546</v>
      </c>
      <c r="F699" s="280" t="s">
        <v>1547</v>
      </c>
      <c r="G699" s="281" t="s">
        <v>166</v>
      </c>
      <c r="H699" s="282">
        <v>213.90000000000001</v>
      </c>
      <c r="I699" s="283"/>
      <c r="J699" s="282">
        <f>ROUND(I699*H699,0)</f>
        <v>0</v>
      </c>
      <c r="K699" s="284"/>
      <c r="L699" s="285"/>
      <c r="M699" s="286" t="s">
        <v>1</v>
      </c>
      <c r="N699" s="287" t="s">
        <v>39</v>
      </c>
      <c r="O699" s="92"/>
      <c r="P699" s="252">
        <f>O699*H699</f>
        <v>0</v>
      </c>
      <c r="Q699" s="252">
        <v>0.0126</v>
      </c>
      <c r="R699" s="252">
        <f>Q699*H699</f>
        <v>2.6951399999999999</v>
      </c>
      <c r="S699" s="252">
        <v>0</v>
      </c>
      <c r="T699" s="253">
        <f>S699*H699</f>
        <v>0</v>
      </c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R699" s="254" t="s">
        <v>438</v>
      </c>
      <c r="AT699" s="254" t="s">
        <v>173</v>
      </c>
      <c r="AU699" s="254" t="s">
        <v>83</v>
      </c>
      <c r="AY699" s="18" t="s">
        <v>160</v>
      </c>
      <c r="BE699" s="255">
        <f>IF(N699="základní",J699,0)</f>
        <v>0</v>
      </c>
      <c r="BF699" s="255">
        <f>IF(N699="snížená",J699,0)</f>
        <v>0</v>
      </c>
      <c r="BG699" s="255">
        <f>IF(N699="zákl. přenesená",J699,0)</f>
        <v>0</v>
      </c>
      <c r="BH699" s="255">
        <f>IF(N699="sníž. přenesená",J699,0)</f>
        <v>0</v>
      </c>
      <c r="BI699" s="255">
        <f>IF(N699="nulová",J699,0)</f>
        <v>0</v>
      </c>
      <c r="BJ699" s="18" t="s">
        <v>8</v>
      </c>
      <c r="BK699" s="255">
        <f>ROUND(I699*H699,0)</f>
        <v>0</v>
      </c>
      <c r="BL699" s="18" t="s">
        <v>260</v>
      </c>
      <c r="BM699" s="254" t="s">
        <v>1548</v>
      </c>
    </row>
    <row r="700" s="14" customFormat="1">
      <c r="A700" s="14"/>
      <c r="B700" s="267"/>
      <c r="C700" s="268"/>
      <c r="D700" s="258" t="s">
        <v>169</v>
      </c>
      <c r="E700" s="269" t="s">
        <v>1</v>
      </c>
      <c r="F700" s="270" t="s">
        <v>1549</v>
      </c>
      <c r="G700" s="268"/>
      <c r="H700" s="271">
        <v>213.90000000000001</v>
      </c>
      <c r="I700" s="272"/>
      <c r="J700" s="268"/>
      <c r="K700" s="268"/>
      <c r="L700" s="273"/>
      <c r="M700" s="274"/>
      <c r="N700" s="275"/>
      <c r="O700" s="275"/>
      <c r="P700" s="275"/>
      <c r="Q700" s="275"/>
      <c r="R700" s="275"/>
      <c r="S700" s="275"/>
      <c r="T700" s="276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77" t="s">
        <v>169</v>
      </c>
      <c r="AU700" s="277" t="s">
        <v>83</v>
      </c>
      <c r="AV700" s="14" t="s">
        <v>83</v>
      </c>
      <c r="AW700" s="14" t="s">
        <v>31</v>
      </c>
      <c r="AX700" s="14" t="s">
        <v>8</v>
      </c>
      <c r="AY700" s="277" t="s">
        <v>160</v>
      </c>
    </row>
    <row r="701" s="2" customFormat="1" ht="66.75" customHeight="1">
      <c r="A701" s="39"/>
      <c r="B701" s="40"/>
      <c r="C701" s="278" t="s">
        <v>1550</v>
      </c>
      <c r="D701" s="278" t="s">
        <v>173</v>
      </c>
      <c r="E701" s="279" t="s">
        <v>1551</v>
      </c>
      <c r="F701" s="280" t="s">
        <v>1412</v>
      </c>
      <c r="G701" s="281" t="s">
        <v>166</v>
      </c>
      <c r="H701" s="282">
        <v>213.90000000000001</v>
      </c>
      <c r="I701" s="283"/>
      <c r="J701" s="282">
        <f>ROUND(I701*H701,0)</f>
        <v>0</v>
      </c>
      <c r="K701" s="284"/>
      <c r="L701" s="285"/>
      <c r="M701" s="286" t="s">
        <v>1</v>
      </c>
      <c r="N701" s="287" t="s">
        <v>39</v>
      </c>
      <c r="O701" s="92"/>
      <c r="P701" s="252">
        <f>O701*H701</f>
        <v>0</v>
      </c>
      <c r="Q701" s="252">
        <v>0.00346</v>
      </c>
      <c r="R701" s="252">
        <f>Q701*H701</f>
        <v>0.74009400000000003</v>
      </c>
      <c r="S701" s="252">
        <v>0</v>
      </c>
      <c r="T701" s="253">
        <f>S701*H701</f>
        <v>0</v>
      </c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R701" s="254" t="s">
        <v>438</v>
      </c>
      <c r="AT701" s="254" t="s">
        <v>173</v>
      </c>
      <c r="AU701" s="254" t="s">
        <v>83</v>
      </c>
      <c r="AY701" s="18" t="s">
        <v>160</v>
      </c>
      <c r="BE701" s="255">
        <f>IF(N701="základní",J701,0)</f>
        <v>0</v>
      </c>
      <c r="BF701" s="255">
        <f>IF(N701="snížená",J701,0)</f>
        <v>0</v>
      </c>
      <c r="BG701" s="255">
        <f>IF(N701="zákl. přenesená",J701,0)</f>
        <v>0</v>
      </c>
      <c r="BH701" s="255">
        <f>IF(N701="sníž. přenesená",J701,0)</f>
        <v>0</v>
      </c>
      <c r="BI701" s="255">
        <f>IF(N701="nulová",J701,0)</f>
        <v>0</v>
      </c>
      <c r="BJ701" s="18" t="s">
        <v>8</v>
      </c>
      <c r="BK701" s="255">
        <f>ROUND(I701*H701,0)</f>
        <v>0</v>
      </c>
      <c r="BL701" s="18" t="s">
        <v>260</v>
      </c>
      <c r="BM701" s="254" t="s">
        <v>1552</v>
      </c>
    </row>
    <row r="702" s="14" customFormat="1">
      <c r="A702" s="14"/>
      <c r="B702" s="267"/>
      <c r="C702" s="268"/>
      <c r="D702" s="258" t="s">
        <v>169</v>
      </c>
      <c r="E702" s="268"/>
      <c r="F702" s="270" t="s">
        <v>1553</v>
      </c>
      <c r="G702" s="268"/>
      <c r="H702" s="271">
        <v>213.90000000000001</v>
      </c>
      <c r="I702" s="272"/>
      <c r="J702" s="268"/>
      <c r="K702" s="268"/>
      <c r="L702" s="273"/>
      <c r="M702" s="274"/>
      <c r="N702" s="275"/>
      <c r="O702" s="275"/>
      <c r="P702" s="275"/>
      <c r="Q702" s="275"/>
      <c r="R702" s="275"/>
      <c r="S702" s="275"/>
      <c r="T702" s="276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77" t="s">
        <v>169</v>
      </c>
      <c r="AU702" s="277" t="s">
        <v>83</v>
      </c>
      <c r="AV702" s="14" t="s">
        <v>83</v>
      </c>
      <c r="AW702" s="14" t="s">
        <v>4</v>
      </c>
      <c r="AX702" s="14" t="s">
        <v>8</v>
      </c>
      <c r="AY702" s="277" t="s">
        <v>160</v>
      </c>
    </row>
    <row r="703" s="2" customFormat="1" ht="24.15" customHeight="1">
      <c r="A703" s="39"/>
      <c r="B703" s="40"/>
      <c r="C703" s="243" t="s">
        <v>1554</v>
      </c>
      <c r="D703" s="243" t="s">
        <v>163</v>
      </c>
      <c r="E703" s="244" t="s">
        <v>1555</v>
      </c>
      <c r="F703" s="245" t="s">
        <v>1556</v>
      </c>
      <c r="G703" s="246" t="s">
        <v>316</v>
      </c>
      <c r="H703" s="247">
        <v>47.5</v>
      </c>
      <c r="I703" s="248"/>
      <c r="J703" s="247">
        <f>ROUND(I703*H703,0)</f>
        <v>0</v>
      </c>
      <c r="K703" s="249"/>
      <c r="L703" s="45"/>
      <c r="M703" s="250" t="s">
        <v>1</v>
      </c>
      <c r="N703" s="251" t="s">
        <v>39</v>
      </c>
      <c r="O703" s="92"/>
      <c r="P703" s="252">
        <f>O703*H703</f>
        <v>0</v>
      </c>
      <c r="Q703" s="252">
        <v>0.00020000000000000001</v>
      </c>
      <c r="R703" s="252">
        <f>Q703*H703</f>
        <v>0.0094999999999999998</v>
      </c>
      <c r="S703" s="252">
        <v>0</v>
      </c>
      <c r="T703" s="253">
        <f>S703*H703</f>
        <v>0</v>
      </c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R703" s="254" t="s">
        <v>260</v>
      </c>
      <c r="AT703" s="254" t="s">
        <v>163</v>
      </c>
      <c r="AU703" s="254" t="s">
        <v>83</v>
      </c>
      <c r="AY703" s="18" t="s">
        <v>160</v>
      </c>
      <c r="BE703" s="255">
        <f>IF(N703="základní",J703,0)</f>
        <v>0</v>
      </c>
      <c r="BF703" s="255">
        <f>IF(N703="snížená",J703,0)</f>
        <v>0</v>
      </c>
      <c r="BG703" s="255">
        <f>IF(N703="zákl. přenesená",J703,0)</f>
        <v>0</v>
      </c>
      <c r="BH703" s="255">
        <f>IF(N703="sníž. přenesená",J703,0)</f>
        <v>0</v>
      </c>
      <c r="BI703" s="255">
        <f>IF(N703="nulová",J703,0)</f>
        <v>0</v>
      </c>
      <c r="BJ703" s="18" t="s">
        <v>8</v>
      </c>
      <c r="BK703" s="255">
        <f>ROUND(I703*H703,0)</f>
        <v>0</v>
      </c>
      <c r="BL703" s="18" t="s">
        <v>260</v>
      </c>
      <c r="BM703" s="254" t="s">
        <v>1557</v>
      </c>
    </row>
    <row r="704" s="14" customFormat="1">
      <c r="A704" s="14"/>
      <c r="B704" s="267"/>
      <c r="C704" s="268"/>
      <c r="D704" s="258" t="s">
        <v>169</v>
      </c>
      <c r="E704" s="269" t="s">
        <v>1</v>
      </c>
      <c r="F704" s="270" t="s">
        <v>1558</v>
      </c>
      <c r="G704" s="268"/>
      <c r="H704" s="271">
        <v>6</v>
      </c>
      <c r="I704" s="272"/>
      <c r="J704" s="268"/>
      <c r="K704" s="268"/>
      <c r="L704" s="273"/>
      <c r="M704" s="274"/>
      <c r="N704" s="275"/>
      <c r="O704" s="275"/>
      <c r="P704" s="275"/>
      <c r="Q704" s="275"/>
      <c r="R704" s="275"/>
      <c r="S704" s="275"/>
      <c r="T704" s="276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77" t="s">
        <v>169</v>
      </c>
      <c r="AU704" s="277" t="s">
        <v>83</v>
      </c>
      <c r="AV704" s="14" t="s">
        <v>83</v>
      </c>
      <c r="AW704" s="14" t="s">
        <v>31</v>
      </c>
      <c r="AX704" s="14" t="s">
        <v>74</v>
      </c>
      <c r="AY704" s="277" t="s">
        <v>160</v>
      </c>
    </row>
    <row r="705" s="14" customFormat="1">
      <c r="A705" s="14"/>
      <c r="B705" s="267"/>
      <c r="C705" s="268"/>
      <c r="D705" s="258" t="s">
        <v>169</v>
      </c>
      <c r="E705" s="269" t="s">
        <v>1</v>
      </c>
      <c r="F705" s="270" t="s">
        <v>1559</v>
      </c>
      <c r="G705" s="268"/>
      <c r="H705" s="271">
        <v>9</v>
      </c>
      <c r="I705" s="272"/>
      <c r="J705" s="268"/>
      <c r="K705" s="268"/>
      <c r="L705" s="273"/>
      <c r="M705" s="274"/>
      <c r="N705" s="275"/>
      <c r="O705" s="275"/>
      <c r="P705" s="275"/>
      <c r="Q705" s="275"/>
      <c r="R705" s="275"/>
      <c r="S705" s="275"/>
      <c r="T705" s="276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77" t="s">
        <v>169</v>
      </c>
      <c r="AU705" s="277" t="s">
        <v>83</v>
      </c>
      <c r="AV705" s="14" t="s">
        <v>83</v>
      </c>
      <c r="AW705" s="14" t="s">
        <v>31</v>
      </c>
      <c r="AX705" s="14" t="s">
        <v>74</v>
      </c>
      <c r="AY705" s="277" t="s">
        <v>160</v>
      </c>
    </row>
    <row r="706" s="14" customFormat="1">
      <c r="A706" s="14"/>
      <c r="B706" s="267"/>
      <c r="C706" s="268"/>
      <c r="D706" s="258" t="s">
        <v>169</v>
      </c>
      <c r="E706" s="269" t="s">
        <v>1</v>
      </c>
      <c r="F706" s="270" t="s">
        <v>1560</v>
      </c>
      <c r="G706" s="268"/>
      <c r="H706" s="271">
        <v>32.5</v>
      </c>
      <c r="I706" s="272"/>
      <c r="J706" s="268"/>
      <c r="K706" s="268"/>
      <c r="L706" s="273"/>
      <c r="M706" s="274"/>
      <c r="N706" s="275"/>
      <c r="O706" s="275"/>
      <c r="P706" s="275"/>
      <c r="Q706" s="275"/>
      <c r="R706" s="275"/>
      <c r="S706" s="275"/>
      <c r="T706" s="276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77" t="s">
        <v>169</v>
      </c>
      <c r="AU706" s="277" t="s">
        <v>83</v>
      </c>
      <c r="AV706" s="14" t="s">
        <v>83</v>
      </c>
      <c r="AW706" s="14" t="s">
        <v>31</v>
      </c>
      <c r="AX706" s="14" t="s">
        <v>74</v>
      </c>
      <c r="AY706" s="277" t="s">
        <v>160</v>
      </c>
    </row>
    <row r="707" s="16" customFormat="1">
      <c r="A707" s="16"/>
      <c r="B707" s="299"/>
      <c r="C707" s="300"/>
      <c r="D707" s="258" t="s">
        <v>169</v>
      </c>
      <c r="E707" s="301" t="s">
        <v>1</v>
      </c>
      <c r="F707" s="302" t="s">
        <v>189</v>
      </c>
      <c r="G707" s="300"/>
      <c r="H707" s="303">
        <v>47.5</v>
      </c>
      <c r="I707" s="304"/>
      <c r="J707" s="300"/>
      <c r="K707" s="300"/>
      <c r="L707" s="305"/>
      <c r="M707" s="306"/>
      <c r="N707" s="307"/>
      <c r="O707" s="307"/>
      <c r="P707" s="307"/>
      <c r="Q707" s="307"/>
      <c r="R707" s="307"/>
      <c r="S707" s="307"/>
      <c r="T707" s="308"/>
      <c r="U707" s="16"/>
      <c r="V707" s="16"/>
      <c r="W707" s="16"/>
      <c r="X707" s="16"/>
      <c r="Y707" s="16"/>
      <c r="Z707" s="16"/>
      <c r="AA707" s="16"/>
      <c r="AB707" s="16"/>
      <c r="AC707" s="16"/>
      <c r="AD707" s="16"/>
      <c r="AE707" s="16"/>
      <c r="AT707" s="309" t="s">
        <v>169</v>
      </c>
      <c r="AU707" s="309" t="s">
        <v>83</v>
      </c>
      <c r="AV707" s="16" t="s">
        <v>167</v>
      </c>
      <c r="AW707" s="16" t="s">
        <v>31</v>
      </c>
      <c r="AX707" s="16" t="s">
        <v>8</v>
      </c>
      <c r="AY707" s="309" t="s">
        <v>160</v>
      </c>
    </row>
    <row r="708" s="2" customFormat="1" ht="24.15" customHeight="1">
      <c r="A708" s="39"/>
      <c r="B708" s="40"/>
      <c r="C708" s="243" t="s">
        <v>1561</v>
      </c>
      <c r="D708" s="243" t="s">
        <v>163</v>
      </c>
      <c r="E708" s="244" t="s">
        <v>1562</v>
      </c>
      <c r="F708" s="245" t="s">
        <v>1563</v>
      </c>
      <c r="G708" s="246" t="s">
        <v>316</v>
      </c>
      <c r="H708" s="247">
        <v>85.599999999999994</v>
      </c>
      <c r="I708" s="248"/>
      <c r="J708" s="247">
        <f>ROUND(I708*H708,0)</f>
        <v>0</v>
      </c>
      <c r="K708" s="249"/>
      <c r="L708" s="45"/>
      <c r="M708" s="250" t="s">
        <v>1</v>
      </c>
      <c r="N708" s="251" t="s">
        <v>39</v>
      </c>
      <c r="O708" s="92"/>
      <c r="P708" s="252">
        <f>O708*H708</f>
        <v>0</v>
      </c>
      <c r="Q708" s="252">
        <v>0.00018000000000000001</v>
      </c>
      <c r="R708" s="252">
        <f>Q708*H708</f>
        <v>0.015408</v>
      </c>
      <c r="S708" s="252">
        <v>0</v>
      </c>
      <c r="T708" s="253">
        <f>S708*H708</f>
        <v>0</v>
      </c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R708" s="254" t="s">
        <v>260</v>
      </c>
      <c r="AT708" s="254" t="s">
        <v>163</v>
      </c>
      <c r="AU708" s="254" t="s">
        <v>83</v>
      </c>
      <c r="AY708" s="18" t="s">
        <v>160</v>
      </c>
      <c r="BE708" s="255">
        <f>IF(N708="základní",J708,0)</f>
        <v>0</v>
      </c>
      <c r="BF708" s="255">
        <f>IF(N708="snížená",J708,0)</f>
        <v>0</v>
      </c>
      <c r="BG708" s="255">
        <f>IF(N708="zákl. přenesená",J708,0)</f>
        <v>0</v>
      </c>
      <c r="BH708" s="255">
        <f>IF(N708="sníž. přenesená",J708,0)</f>
        <v>0</v>
      </c>
      <c r="BI708" s="255">
        <f>IF(N708="nulová",J708,0)</f>
        <v>0</v>
      </c>
      <c r="BJ708" s="18" t="s">
        <v>8</v>
      </c>
      <c r="BK708" s="255">
        <f>ROUND(I708*H708,0)</f>
        <v>0</v>
      </c>
      <c r="BL708" s="18" t="s">
        <v>260</v>
      </c>
      <c r="BM708" s="254" t="s">
        <v>1564</v>
      </c>
    </row>
    <row r="709" s="14" customFormat="1">
      <c r="A709" s="14"/>
      <c r="B709" s="267"/>
      <c r="C709" s="268"/>
      <c r="D709" s="258" t="s">
        <v>169</v>
      </c>
      <c r="E709" s="269" t="s">
        <v>1</v>
      </c>
      <c r="F709" s="270" t="s">
        <v>1565</v>
      </c>
      <c r="G709" s="268"/>
      <c r="H709" s="271">
        <v>10</v>
      </c>
      <c r="I709" s="272"/>
      <c r="J709" s="268"/>
      <c r="K709" s="268"/>
      <c r="L709" s="273"/>
      <c r="M709" s="274"/>
      <c r="N709" s="275"/>
      <c r="O709" s="275"/>
      <c r="P709" s="275"/>
      <c r="Q709" s="275"/>
      <c r="R709" s="275"/>
      <c r="S709" s="275"/>
      <c r="T709" s="276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77" t="s">
        <v>169</v>
      </c>
      <c r="AU709" s="277" t="s">
        <v>83</v>
      </c>
      <c r="AV709" s="14" t="s">
        <v>83</v>
      </c>
      <c r="AW709" s="14" t="s">
        <v>31</v>
      </c>
      <c r="AX709" s="14" t="s">
        <v>74</v>
      </c>
      <c r="AY709" s="277" t="s">
        <v>160</v>
      </c>
    </row>
    <row r="710" s="14" customFormat="1">
      <c r="A710" s="14"/>
      <c r="B710" s="267"/>
      <c r="C710" s="268"/>
      <c r="D710" s="258" t="s">
        <v>169</v>
      </c>
      <c r="E710" s="269" t="s">
        <v>1</v>
      </c>
      <c r="F710" s="270" t="s">
        <v>1566</v>
      </c>
      <c r="G710" s="268"/>
      <c r="H710" s="271">
        <v>19</v>
      </c>
      <c r="I710" s="272"/>
      <c r="J710" s="268"/>
      <c r="K710" s="268"/>
      <c r="L710" s="273"/>
      <c r="M710" s="274"/>
      <c r="N710" s="275"/>
      <c r="O710" s="275"/>
      <c r="P710" s="275"/>
      <c r="Q710" s="275"/>
      <c r="R710" s="275"/>
      <c r="S710" s="275"/>
      <c r="T710" s="276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77" t="s">
        <v>169</v>
      </c>
      <c r="AU710" s="277" t="s">
        <v>83</v>
      </c>
      <c r="AV710" s="14" t="s">
        <v>83</v>
      </c>
      <c r="AW710" s="14" t="s">
        <v>31</v>
      </c>
      <c r="AX710" s="14" t="s">
        <v>74</v>
      </c>
      <c r="AY710" s="277" t="s">
        <v>160</v>
      </c>
    </row>
    <row r="711" s="14" customFormat="1">
      <c r="A711" s="14"/>
      <c r="B711" s="267"/>
      <c r="C711" s="268"/>
      <c r="D711" s="258" t="s">
        <v>169</v>
      </c>
      <c r="E711" s="269" t="s">
        <v>1</v>
      </c>
      <c r="F711" s="270" t="s">
        <v>1567</v>
      </c>
      <c r="G711" s="268"/>
      <c r="H711" s="271">
        <v>38</v>
      </c>
      <c r="I711" s="272"/>
      <c r="J711" s="268"/>
      <c r="K711" s="268"/>
      <c r="L711" s="273"/>
      <c r="M711" s="274"/>
      <c r="N711" s="275"/>
      <c r="O711" s="275"/>
      <c r="P711" s="275"/>
      <c r="Q711" s="275"/>
      <c r="R711" s="275"/>
      <c r="S711" s="275"/>
      <c r="T711" s="276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77" t="s">
        <v>169</v>
      </c>
      <c r="AU711" s="277" t="s">
        <v>83</v>
      </c>
      <c r="AV711" s="14" t="s">
        <v>83</v>
      </c>
      <c r="AW711" s="14" t="s">
        <v>31</v>
      </c>
      <c r="AX711" s="14" t="s">
        <v>74</v>
      </c>
      <c r="AY711" s="277" t="s">
        <v>160</v>
      </c>
    </row>
    <row r="712" s="14" customFormat="1">
      <c r="A712" s="14"/>
      <c r="B712" s="267"/>
      <c r="C712" s="268"/>
      <c r="D712" s="258" t="s">
        <v>169</v>
      </c>
      <c r="E712" s="269" t="s">
        <v>1</v>
      </c>
      <c r="F712" s="270" t="s">
        <v>1568</v>
      </c>
      <c r="G712" s="268"/>
      <c r="H712" s="271">
        <v>5.5999999999999996</v>
      </c>
      <c r="I712" s="272"/>
      <c r="J712" s="268"/>
      <c r="K712" s="268"/>
      <c r="L712" s="273"/>
      <c r="M712" s="274"/>
      <c r="N712" s="275"/>
      <c r="O712" s="275"/>
      <c r="P712" s="275"/>
      <c r="Q712" s="275"/>
      <c r="R712" s="275"/>
      <c r="S712" s="275"/>
      <c r="T712" s="276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77" t="s">
        <v>169</v>
      </c>
      <c r="AU712" s="277" t="s">
        <v>83</v>
      </c>
      <c r="AV712" s="14" t="s">
        <v>83</v>
      </c>
      <c r="AW712" s="14" t="s">
        <v>31</v>
      </c>
      <c r="AX712" s="14" t="s">
        <v>74</v>
      </c>
      <c r="AY712" s="277" t="s">
        <v>160</v>
      </c>
    </row>
    <row r="713" s="14" customFormat="1">
      <c r="A713" s="14"/>
      <c r="B713" s="267"/>
      <c r="C713" s="268"/>
      <c r="D713" s="258" t="s">
        <v>169</v>
      </c>
      <c r="E713" s="269" t="s">
        <v>1</v>
      </c>
      <c r="F713" s="270" t="s">
        <v>1569</v>
      </c>
      <c r="G713" s="268"/>
      <c r="H713" s="271">
        <v>4.2000000000000002</v>
      </c>
      <c r="I713" s="272"/>
      <c r="J713" s="268"/>
      <c r="K713" s="268"/>
      <c r="L713" s="273"/>
      <c r="M713" s="274"/>
      <c r="N713" s="275"/>
      <c r="O713" s="275"/>
      <c r="P713" s="275"/>
      <c r="Q713" s="275"/>
      <c r="R713" s="275"/>
      <c r="S713" s="275"/>
      <c r="T713" s="276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77" t="s">
        <v>169</v>
      </c>
      <c r="AU713" s="277" t="s">
        <v>83</v>
      </c>
      <c r="AV713" s="14" t="s">
        <v>83</v>
      </c>
      <c r="AW713" s="14" t="s">
        <v>31</v>
      </c>
      <c r="AX713" s="14" t="s">
        <v>74</v>
      </c>
      <c r="AY713" s="277" t="s">
        <v>160</v>
      </c>
    </row>
    <row r="714" s="14" customFormat="1">
      <c r="A714" s="14"/>
      <c r="B714" s="267"/>
      <c r="C714" s="268"/>
      <c r="D714" s="258" t="s">
        <v>169</v>
      </c>
      <c r="E714" s="269" t="s">
        <v>1</v>
      </c>
      <c r="F714" s="270" t="s">
        <v>1570</v>
      </c>
      <c r="G714" s="268"/>
      <c r="H714" s="271">
        <v>8.8000000000000007</v>
      </c>
      <c r="I714" s="272"/>
      <c r="J714" s="268"/>
      <c r="K714" s="268"/>
      <c r="L714" s="273"/>
      <c r="M714" s="274"/>
      <c r="N714" s="275"/>
      <c r="O714" s="275"/>
      <c r="P714" s="275"/>
      <c r="Q714" s="275"/>
      <c r="R714" s="275"/>
      <c r="S714" s="275"/>
      <c r="T714" s="276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77" t="s">
        <v>169</v>
      </c>
      <c r="AU714" s="277" t="s">
        <v>83</v>
      </c>
      <c r="AV714" s="14" t="s">
        <v>83</v>
      </c>
      <c r="AW714" s="14" t="s">
        <v>31</v>
      </c>
      <c r="AX714" s="14" t="s">
        <v>74</v>
      </c>
      <c r="AY714" s="277" t="s">
        <v>160</v>
      </c>
    </row>
    <row r="715" s="16" customFormat="1">
      <c r="A715" s="16"/>
      <c r="B715" s="299"/>
      <c r="C715" s="300"/>
      <c r="D715" s="258" t="s">
        <v>169</v>
      </c>
      <c r="E715" s="301" t="s">
        <v>1</v>
      </c>
      <c r="F715" s="302" t="s">
        <v>189</v>
      </c>
      <c r="G715" s="300"/>
      <c r="H715" s="303">
        <v>85.599999999999994</v>
      </c>
      <c r="I715" s="304"/>
      <c r="J715" s="300"/>
      <c r="K715" s="300"/>
      <c r="L715" s="305"/>
      <c r="M715" s="306"/>
      <c r="N715" s="307"/>
      <c r="O715" s="307"/>
      <c r="P715" s="307"/>
      <c r="Q715" s="307"/>
      <c r="R715" s="307"/>
      <c r="S715" s="307"/>
      <c r="T715" s="308"/>
      <c r="U715" s="16"/>
      <c r="V715" s="16"/>
      <c r="W715" s="16"/>
      <c r="X715" s="16"/>
      <c r="Y715" s="16"/>
      <c r="Z715" s="16"/>
      <c r="AA715" s="16"/>
      <c r="AB715" s="16"/>
      <c r="AC715" s="16"/>
      <c r="AD715" s="16"/>
      <c r="AE715" s="16"/>
      <c r="AT715" s="309" t="s">
        <v>169</v>
      </c>
      <c r="AU715" s="309" t="s">
        <v>83</v>
      </c>
      <c r="AV715" s="16" t="s">
        <v>167</v>
      </c>
      <c r="AW715" s="16" t="s">
        <v>31</v>
      </c>
      <c r="AX715" s="16" t="s">
        <v>8</v>
      </c>
      <c r="AY715" s="309" t="s">
        <v>160</v>
      </c>
    </row>
    <row r="716" s="2" customFormat="1" ht="16.5" customHeight="1">
      <c r="A716" s="39"/>
      <c r="B716" s="40"/>
      <c r="C716" s="278" t="s">
        <v>1571</v>
      </c>
      <c r="D716" s="278" t="s">
        <v>173</v>
      </c>
      <c r="E716" s="279" t="s">
        <v>1572</v>
      </c>
      <c r="F716" s="280" t="s">
        <v>1573</v>
      </c>
      <c r="G716" s="281" t="s">
        <v>316</v>
      </c>
      <c r="H716" s="282">
        <v>159.72</v>
      </c>
      <c r="I716" s="283"/>
      <c r="J716" s="282">
        <f>ROUND(I716*H716,0)</f>
        <v>0</v>
      </c>
      <c r="K716" s="284"/>
      <c r="L716" s="285"/>
      <c r="M716" s="286" t="s">
        <v>1</v>
      </c>
      <c r="N716" s="287" t="s">
        <v>39</v>
      </c>
      <c r="O716" s="92"/>
      <c r="P716" s="252">
        <f>O716*H716</f>
        <v>0</v>
      </c>
      <c r="Q716" s="252">
        <v>0.00012</v>
      </c>
      <c r="R716" s="252">
        <f>Q716*H716</f>
        <v>0.0191664</v>
      </c>
      <c r="S716" s="252">
        <v>0</v>
      </c>
      <c r="T716" s="253">
        <f>S716*H716</f>
        <v>0</v>
      </c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R716" s="254" t="s">
        <v>438</v>
      </c>
      <c r="AT716" s="254" t="s">
        <v>173</v>
      </c>
      <c r="AU716" s="254" t="s">
        <v>83</v>
      </c>
      <c r="AY716" s="18" t="s">
        <v>160</v>
      </c>
      <c r="BE716" s="255">
        <f>IF(N716="základní",J716,0)</f>
        <v>0</v>
      </c>
      <c r="BF716" s="255">
        <f>IF(N716="snížená",J716,0)</f>
        <v>0</v>
      </c>
      <c r="BG716" s="255">
        <f>IF(N716="zákl. přenesená",J716,0)</f>
        <v>0</v>
      </c>
      <c r="BH716" s="255">
        <f>IF(N716="sníž. přenesená",J716,0)</f>
        <v>0</v>
      </c>
      <c r="BI716" s="255">
        <f>IF(N716="nulová",J716,0)</f>
        <v>0</v>
      </c>
      <c r="BJ716" s="18" t="s">
        <v>8</v>
      </c>
      <c r="BK716" s="255">
        <f>ROUND(I716*H716,0)</f>
        <v>0</v>
      </c>
      <c r="BL716" s="18" t="s">
        <v>260</v>
      </c>
      <c r="BM716" s="254" t="s">
        <v>1574</v>
      </c>
    </row>
    <row r="717" s="14" customFormat="1">
      <c r="A717" s="14"/>
      <c r="B717" s="267"/>
      <c r="C717" s="268"/>
      <c r="D717" s="258" t="s">
        <v>169</v>
      </c>
      <c r="E717" s="269" t="s">
        <v>1</v>
      </c>
      <c r="F717" s="270" t="s">
        <v>1575</v>
      </c>
      <c r="G717" s="268"/>
      <c r="H717" s="271">
        <v>159.72</v>
      </c>
      <c r="I717" s="272"/>
      <c r="J717" s="268"/>
      <c r="K717" s="268"/>
      <c r="L717" s="273"/>
      <c r="M717" s="274"/>
      <c r="N717" s="275"/>
      <c r="O717" s="275"/>
      <c r="P717" s="275"/>
      <c r="Q717" s="275"/>
      <c r="R717" s="275"/>
      <c r="S717" s="275"/>
      <c r="T717" s="276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77" t="s">
        <v>169</v>
      </c>
      <c r="AU717" s="277" t="s">
        <v>83</v>
      </c>
      <c r="AV717" s="14" t="s">
        <v>83</v>
      </c>
      <c r="AW717" s="14" t="s">
        <v>31</v>
      </c>
      <c r="AX717" s="14" t="s">
        <v>8</v>
      </c>
      <c r="AY717" s="277" t="s">
        <v>160</v>
      </c>
    </row>
    <row r="718" s="2" customFormat="1" ht="16.5" customHeight="1">
      <c r="A718" s="39"/>
      <c r="B718" s="40"/>
      <c r="C718" s="243" t="s">
        <v>1576</v>
      </c>
      <c r="D718" s="243" t="s">
        <v>163</v>
      </c>
      <c r="E718" s="244" t="s">
        <v>1577</v>
      </c>
      <c r="F718" s="245" t="s">
        <v>1578</v>
      </c>
      <c r="G718" s="246" t="s">
        <v>316</v>
      </c>
      <c r="H718" s="247">
        <v>85.599999999999994</v>
      </c>
      <c r="I718" s="248"/>
      <c r="J718" s="247">
        <f>ROUND(I718*H718,0)</f>
        <v>0</v>
      </c>
      <c r="K718" s="249"/>
      <c r="L718" s="45"/>
      <c r="M718" s="250" t="s">
        <v>1</v>
      </c>
      <c r="N718" s="251" t="s">
        <v>39</v>
      </c>
      <c r="O718" s="92"/>
      <c r="P718" s="252">
        <f>O718*H718</f>
        <v>0</v>
      </c>
      <c r="Q718" s="252">
        <v>3.0000000000000001E-05</v>
      </c>
      <c r="R718" s="252">
        <f>Q718*H718</f>
        <v>0.002568</v>
      </c>
      <c r="S718" s="252">
        <v>0</v>
      </c>
      <c r="T718" s="253">
        <f>S718*H718</f>
        <v>0</v>
      </c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R718" s="254" t="s">
        <v>260</v>
      </c>
      <c r="AT718" s="254" t="s">
        <v>163</v>
      </c>
      <c r="AU718" s="254" t="s">
        <v>83</v>
      </c>
      <c r="AY718" s="18" t="s">
        <v>160</v>
      </c>
      <c r="BE718" s="255">
        <f>IF(N718="základní",J718,0)</f>
        <v>0</v>
      </c>
      <c r="BF718" s="255">
        <f>IF(N718="snížená",J718,0)</f>
        <v>0</v>
      </c>
      <c r="BG718" s="255">
        <f>IF(N718="zákl. přenesená",J718,0)</f>
        <v>0</v>
      </c>
      <c r="BH718" s="255">
        <f>IF(N718="sníž. přenesená",J718,0)</f>
        <v>0</v>
      </c>
      <c r="BI718" s="255">
        <f>IF(N718="nulová",J718,0)</f>
        <v>0</v>
      </c>
      <c r="BJ718" s="18" t="s">
        <v>8</v>
      </c>
      <c r="BK718" s="255">
        <f>ROUND(I718*H718,0)</f>
        <v>0</v>
      </c>
      <c r="BL718" s="18" t="s">
        <v>260</v>
      </c>
      <c r="BM718" s="254" t="s">
        <v>1579</v>
      </c>
    </row>
    <row r="719" s="14" customFormat="1">
      <c r="A719" s="14"/>
      <c r="B719" s="267"/>
      <c r="C719" s="268"/>
      <c r="D719" s="258" t="s">
        <v>169</v>
      </c>
      <c r="E719" s="269" t="s">
        <v>1</v>
      </c>
      <c r="F719" s="270" t="s">
        <v>1565</v>
      </c>
      <c r="G719" s="268"/>
      <c r="H719" s="271">
        <v>10</v>
      </c>
      <c r="I719" s="272"/>
      <c r="J719" s="268"/>
      <c r="K719" s="268"/>
      <c r="L719" s="273"/>
      <c r="M719" s="274"/>
      <c r="N719" s="275"/>
      <c r="O719" s="275"/>
      <c r="P719" s="275"/>
      <c r="Q719" s="275"/>
      <c r="R719" s="275"/>
      <c r="S719" s="275"/>
      <c r="T719" s="276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77" t="s">
        <v>169</v>
      </c>
      <c r="AU719" s="277" t="s">
        <v>83</v>
      </c>
      <c r="AV719" s="14" t="s">
        <v>83</v>
      </c>
      <c r="AW719" s="14" t="s">
        <v>31</v>
      </c>
      <c r="AX719" s="14" t="s">
        <v>74</v>
      </c>
      <c r="AY719" s="277" t="s">
        <v>160</v>
      </c>
    </row>
    <row r="720" s="14" customFormat="1">
      <c r="A720" s="14"/>
      <c r="B720" s="267"/>
      <c r="C720" s="268"/>
      <c r="D720" s="258" t="s">
        <v>169</v>
      </c>
      <c r="E720" s="269" t="s">
        <v>1</v>
      </c>
      <c r="F720" s="270" t="s">
        <v>1566</v>
      </c>
      <c r="G720" s="268"/>
      <c r="H720" s="271">
        <v>19</v>
      </c>
      <c r="I720" s="272"/>
      <c r="J720" s="268"/>
      <c r="K720" s="268"/>
      <c r="L720" s="273"/>
      <c r="M720" s="274"/>
      <c r="N720" s="275"/>
      <c r="O720" s="275"/>
      <c r="P720" s="275"/>
      <c r="Q720" s="275"/>
      <c r="R720" s="275"/>
      <c r="S720" s="275"/>
      <c r="T720" s="276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77" t="s">
        <v>169</v>
      </c>
      <c r="AU720" s="277" t="s">
        <v>83</v>
      </c>
      <c r="AV720" s="14" t="s">
        <v>83</v>
      </c>
      <c r="AW720" s="14" t="s">
        <v>31</v>
      </c>
      <c r="AX720" s="14" t="s">
        <v>74</v>
      </c>
      <c r="AY720" s="277" t="s">
        <v>160</v>
      </c>
    </row>
    <row r="721" s="14" customFormat="1">
      <c r="A721" s="14"/>
      <c r="B721" s="267"/>
      <c r="C721" s="268"/>
      <c r="D721" s="258" t="s">
        <v>169</v>
      </c>
      <c r="E721" s="269" t="s">
        <v>1</v>
      </c>
      <c r="F721" s="270" t="s">
        <v>1567</v>
      </c>
      <c r="G721" s="268"/>
      <c r="H721" s="271">
        <v>38</v>
      </c>
      <c r="I721" s="272"/>
      <c r="J721" s="268"/>
      <c r="K721" s="268"/>
      <c r="L721" s="273"/>
      <c r="M721" s="274"/>
      <c r="N721" s="275"/>
      <c r="O721" s="275"/>
      <c r="P721" s="275"/>
      <c r="Q721" s="275"/>
      <c r="R721" s="275"/>
      <c r="S721" s="275"/>
      <c r="T721" s="276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77" t="s">
        <v>169</v>
      </c>
      <c r="AU721" s="277" t="s">
        <v>83</v>
      </c>
      <c r="AV721" s="14" t="s">
        <v>83</v>
      </c>
      <c r="AW721" s="14" t="s">
        <v>31</v>
      </c>
      <c r="AX721" s="14" t="s">
        <v>74</v>
      </c>
      <c r="AY721" s="277" t="s">
        <v>160</v>
      </c>
    </row>
    <row r="722" s="14" customFormat="1">
      <c r="A722" s="14"/>
      <c r="B722" s="267"/>
      <c r="C722" s="268"/>
      <c r="D722" s="258" t="s">
        <v>169</v>
      </c>
      <c r="E722" s="269" t="s">
        <v>1</v>
      </c>
      <c r="F722" s="270" t="s">
        <v>1568</v>
      </c>
      <c r="G722" s="268"/>
      <c r="H722" s="271">
        <v>5.5999999999999996</v>
      </c>
      <c r="I722" s="272"/>
      <c r="J722" s="268"/>
      <c r="K722" s="268"/>
      <c r="L722" s="273"/>
      <c r="M722" s="274"/>
      <c r="N722" s="275"/>
      <c r="O722" s="275"/>
      <c r="P722" s="275"/>
      <c r="Q722" s="275"/>
      <c r="R722" s="275"/>
      <c r="S722" s="275"/>
      <c r="T722" s="276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77" t="s">
        <v>169</v>
      </c>
      <c r="AU722" s="277" t="s">
        <v>83</v>
      </c>
      <c r="AV722" s="14" t="s">
        <v>83</v>
      </c>
      <c r="AW722" s="14" t="s">
        <v>31</v>
      </c>
      <c r="AX722" s="14" t="s">
        <v>74</v>
      </c>
      <c r="AY722" s="277" t="s">
        <v>160</v>
      </c>
    </row>
    <row r="723" s="14" customFormat="1">
      <c r="A723" s="14"/>
      <c r="B723" s="267"/>
      <c r="C723" s="268"/>
      <c r="D723" s="258" t="s">
        <v>169</v>
      </c>
      <c r="E723" s="269" t="s">
        <v>1</v>
      </c>
      <c r="F723" s="270" t="s">
        <v>1569</v>
      </c>
      <c r="G723" s="268"/>
      <c r="H723" s="271">
        <v>4.2000000000000002</v>
      </c>
      <c r="I723" s="272"/>
      <c r="J723" s="268"/>
      <c r="K723" s="268"/>
      <c r="L723" s="273"/>
      <c r="M723" s="274"/>
      <c r="N723" s="275"/>
      <c r="O723" s="275"/>
      <c r="P723" s="275"/>
      <c r="Q723" s="275"/>
      <c r="R723" s="275"/>
      <c r="S723" s="275"/>
      <c r="T723" s="276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77" t="s">
        <v>169</v>
      </c>
      <c r="AU723" s="277" t="s">
        <v>83</v>
      </c>
      <c r="AV723" s="14" t="s">
        <v>83</v>
      </c>
      <c r="AW723" s="14" t="s">
        <v>31</v>
      </c>
      <c r="AX723" s="14" t="s">
        <v>74</v>
      </c>
      <c r="AY723" s="277" t="s">
        <v>160</v>
      </c>
    </row>
    <row r="724" s="14" customFormat="1">
      <c r="A724" s="14"/>
      <c r="B724" s="267"/>
      <c r="C724" s="268"/>
      <c r="D724" s="258" t="s">
        <v>169</v>
      </c>
      <c r="E724" s="269" t="s">
        <v>1</v>
      </c>
      <c r="F724" s="270" t="s">
        <v>1570</v>
      </c>
      <c r="G724" s="268"/>
      <c r="H724" s="271">
        <v>8.8000000000000007</v>
      </c>
      <c r="I724" s="272"/>
      <c r="J724" s="268"/>
      <c r="K724" s="268"/>
      <c r="L724" s="273"/>
      <c r="M724" s="274"/>
      <c r="N724" s="275"/>
      <c r="O724" s="275"/>
      <c r="P724" s="275"/>
      <c r="Q724" s="275"/>
      <c r="R724" s="275"/>
      <c r="S724" s="275"/>
      <c r="T724" s="276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77" t="s">
        <v>169</v>
      </c>
      <c r="AU724" s="277" t="s">
        <v>83</v>
      </c>
      <c r="AV724" s="14" t="s">
        <v>83</v>
      </c>
      <c r="AW724" s="14" t="s">
        <v>31</v>
      </c>
      <c r="AX724" s="14" t="s">
        <v>74</v>
      </c>
      <c r="AY724" s="277" t="s">
        <v>160</v>
      </c>
    </row>
    <row r="725" s="16" customFormat="1">
      <c r="A725" s="16"/>
      <c r="B725" s="299"/>
      <c r="C725" s="300"/>
      <c r="D725" s="258" t="s">
        <v>169</v>
      </c>
      <c r="E725" s="301" t="s">
        <v>1</v>
      </c>
      <c r="F725" s="302" t="s">
        <v>189</v>
      </c>
      <c r="G725" s="300"/>
      <c r="H725" s="303">
        <v>85.599999999999994</v>
      </c>
      <c r="I725" s="304"/>
      <c r="J725" s="300"/>
      <c r="K725" s="300"/>
      <c r="L725" s="305"/>
      <c r="M725" s="306"/>
      <c r="N725" s="307"/>
      <c r="O725" s="307"/>
      <c r="P725" s="307"/>
      <c r="Q725" s="307"/>
      <c r="R725" s="307"/>
      <c r="S725" s="307"/>
      <c r="T725" s="308"/>
      <c r="U725" s="16"/>
      <c r="V725" s="16"/>
      <c r="W725" s="16"/>
      <c r="X725" s="16"/>
      <c r="Y725" s="16"/>
      <c r="Z725" s="16"/>
      <c r="AA725" s="16"/>
      <c r="AB725" s="16"/>
      <c r="AC725" s="16"/>
      <c r="AD725" s="16"/>
      <c r="AE725" s="16"/>
      <c r="AT725" s="309" t="s">
        <v>169</v>
      </c>
      <c r="AU725" s="309" t="s">
        <v>83</v>
      </c>
      <c r="AV725" s="16" t="s">
        <v>167</v>
      </c>
      <c r="AW725" s="16" t="s">
        <v>31</v>
      </c>
      <c r="AX725" s="16" t="s">
        <v>8</v>
      </c>
      <c r="AY725" s="309" t="s">
        <v>160</v>
      </c>
    </row>
    <row r="726" s="2" customFormat="1" ht="21.75" customHeight="1">
      <c r="A726" s="39"/>
      <c r="B726" s="40"/>
      <c r="C726" s="243" t="s">
        <v>1580</v>
      </c>
      <c r="D726" s="243" t="s">
        <v>163</v>
      </c>
      <c r="E726" s="244" t="s">
        <v>1581</v>
      </c>
      <c r="F726" s="245" t="s">
        <v>1582</v>
      </c>
      <c r="G726" s="246" t="s">
        <v>390</v>
      </c>
      <c r="H726" s="247">
        <v>35</v>
      </c>
      <c r="I726" s="248"/>
      <c r="J726" s="247">
        <f>ROUND(I726*H726,0)</f>
        <v>0</v>
      </c>
      <c r="K726" s="249"/>
      <c r="L726" s="45"/>
      <c r="M726" s="250" t="s">
        <v>1</v>
      </c>
      <c r="N726" s="251" t="s">
        <v>39</v>
      </c>
      <c r="O726" s="92"/>
      <c r="P726" s="252">
        <f>O726*H726</f>
        <v>0</v>
      </c>
      <c r="Q726" s="252">
        <v>0</v>
      </c>
      <c r="R726" s="252">
        <f>Q726*H726</f>
        <v>0</v>
      </c>
      <c r="S726" s="252">
        <v>0</v>
      </c>
      <c r="T726" s="253">
        <f>S726*H726</f>
        <v>0</v>
      </c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R726" s="254" t="s">
        <v>260</v>
      </c>
      <c r="AT726" s="254" t="s">
        <v>163</v>
      </c>
      <c r="AU726" s="254" t="s">
        <v>83</v>
      </c>
      <c r="AY726" s="18" t="s">
        <v>160</v>
      </c>
      <c r="BE726" s="255">
        <f>IF(N726="základní",J726,0)</f>
        <v>0</v>
      </c>
      <c r="BF726" s="255">
        <f>IF(N726="snížená",J726,0)</f>
        <v>0</v>
      </c>
      <c r="BG726" s="255">
        <f>IF(N726="zákl. přenesená",J726,0)</f>
        <v>0</v>
      </c>
      <c r="BH726" s="255">
        <f>IF(N726="sníž. přenesená",J726,0)</f>
        <v>0</v>
      </c>
      <c r="BI726" s="255">
        <f>IF(N726="nulová",J726,0)</f>
        <v>0</v>
      </c>
      <c r="BJ726" s="18" t="s">
        <v>8</v>
      </c>
      <c r="BK726" s="255">
        <f>ROUND(I726*H726,0)</f>
        <v>0</v>
      </c>
      <c r="BL726" s="18" t="s">
        <v>260</v>
      </c>
      <c r="BM726" s="254" t="s">
        <v>1583</v>
      </c>
    </row>
    <row r="727" s="2" customFormat="1" ht="24.15" customHeight="1">
      <c r="A727" s="39"/>
      <c r="B727" s="40"/>
      <c r="C727" s="243" t="s">
        <v>1584</v>
      </c>
      <c r="D727" s="243" t="s">
        <v>163</v>
      </c>
      <c r="E727" s="244" t="s">
        <v>1585</v>
      </c>
      <c r="F727" s="245" t="s">
        <v>1586</v>
      </c>
      <c r="G727" s="246" t="s">
        <v>166</v>
      </c>
      <c r="H727" s="247">
        <v>194.44999999999999</v>
      </c>
      <c r="I727" s="248"/>
      <c r="J727" s="247">
        <f>ROUND(I727*H727,0)</f>
        <v>0</v>
      </c>
      <c r="K727" s="249"/>
      <c r="L727" s="45"/>
      <c r="M727" s="250" t="s">
        <v>1</v>
      </c>
      <c r="N727" s="251" t="s">
        <v>39</v>
      </c>
      <c r="O727" s="92"/>
      <c r="P727" s="252">
        <f>O727*H727</f>
        <v>0</v>
      </c>
      <c r="Q727" s="252">
        <v>4.5000000000000003E-05</v>
      </c>
      <c r="R727" s="252">
        <f>Q727*H727</f>
        <v>0.0087502499999999993</v>
      </c>
      <c r="S727" s="252">
        <v>0</v>
      </c>
      <c r="T727" s="253">
        <f>S727*H727</f>
        <v>0</v>
      </c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R727" s="254" t="s">
        <v>260</v>
      </c>
      <c r="AT727" s="254" t="s">
        <v>163</v>
      </c>
      <c r="AU727" s="254" t="s">
        <v>83</v>
      </c>
      <c r="AY727" s="18" t="s">
        <v>160</v>
      </c>
      <c r="BE727" s="255">
        <f>IF(N727="základní",J727,0)</f>
        <v>0</v>
      </c>
      <c r="BF727" s="255">
        <f>IF(N727="snížená",J727,0)</f>
        <v>0</v>
      </c>
      <c r="BG727" s="255">
        <f>IF(N727="zákl. přenesená",J727,0)</f>
        <v>0</v>
      </c>
      <c r="BH727" s="255">
        <f>IF(N727="sníž. přenesená",J727,0)</f>
        <v>0</v>
      </c>
      <c r="BI727" s="255">
        <f>IF(N727="nulová",J727,0)</f>
        <v>0</v>
      </c>
      <c r="BJ727" s="18" t="s">
        <v>8</v>
      </c>
      <c r="BK727" s="255">
        <f>ROUND(I727*H727,0)</f>
        <v>0</v>
      </c>
      <c r="BL727" s="18" t="s">
        <v>260</v>
      </c>
      <c r="BM727" s="254" t="s">
        <v>1587</v>
      </c>
    </row>
    <row r="728" s="14" customFormat="1">
      <c r="A728" s="14"/>
      <c r="B728" s="267"/>
      <c r="C728" s="268"/>
      <c r="D728" s="258" t="s">
        <v>169</v>
      </c>
      <c r="E728" s="269" t="s">
        <v>1</v>
      </c>
      <c r="F728" s="270" t="s">
        <v>1530</v>
      </c>
      <c r="G728" s="268"/>
      <c r="H728" s="271">
        <v>15</v>
      </c>
      <c r="I728" s="272"/>
      <c r="J728" s="268"/>
      <c r="K728" s="268"/>
      <c r="L728" s="273"/>
      <c r="M728" s="274"/>
      <c r="N728" s="275"/>
      <c r="O728" s="275"/>
      <c r="P728" s="275"/>
      <c r="Q728" s="275"/>
      <c r="R728" s="275"/>
      <c r="S728" s="275"/>
      <c r="T728" s="276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77" t="s">
        <v>169</v>
      </c>
      <c r="AU728" s="277" t="s">
        <v>83</v>
      </c>
      <c r="AV728" s="14" t="s">
        <v>83</v>
      </c>
      <c r="AW728" s="14" t="s">
        <v>31</v>
      </c>
      <c r="AX728" s="14" t="s">
        <v>74</v>
      </c>
      <c r="AY728" s="277" t="s">
        <v>160</v>
      </c>
    </row>
    <row r="729" s="14" customFormat="1">
      <c r="A729" s="14"/>
      <c r="B729" s="267"/>
      <c r="C729" s="268"/>
      <c r="D729" s="258" t="s">
        <v>169</v>
      </c>
      <c r="E729" s="269" t="s">
        <v>1</v>
      </c>
      <c r="F729" s="270" t="s">
        <v>1531</v>
      </c>
      <c r="G729" s="268"/>
      <c r="H729" s="271">
        <v>28.5</v>
      </c>
      <c r="I729" s="272"/>
      <c r="J729" s="268"/>
      <c r="K729" s="268"/>
      <c r="L729" s="273"/>
      <c r="M729" s="274"/>
      <c r="N729" s="275"/>
      <c r="O729" s="275"/>
      <c r="P729" s="275"/>
      <c r="Q729" s="275"/>
      <c r="R729" s="275"/>
      <c r="S729" s="275"/>
      <c r="T729" s="276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77" t="s">
        <v>169</v>
      </c>
      <c r="AU729" s="277" t="s">
        <v>83</v>
      </c>
      <c r="AV729" s="14" t="s">
        <v>83</v>
      </c>
      <c r="AW729" s="14" t="s">
        <v>31</v>
      </c>
      <c r="AX729" s="14" t="s">
        <v>74</v>
      </c>
      <c r="AY729" s="277" t="s">
        <v>160</v>
      </c>
    </row>
    <row r="730" s="14" customFormat="1">
      <c r="A730" s="14"/>
      <c r="B730" s="267"/>
      <c r="C730" s="268"/>
      <c r="D730" s="258" t="s">
        <v>169</v>
      </c>
      <c r="E730" s="269" t="s">
        <v>1</v>
      </c>
      <c r="F730" s="270" t="s">
        <v>1532</v>
      </c>
      <c r="G730" s="268"/>
      <c r="H730" s="271">
        <v>95.700000000000003</v>
      </c>
      <c r="I730" s="272"/>
      <c r="J730" s="268"/>
      <c r="K730" s="268"/>
      <c r="L730" s="273"/>
      <c r="M730" s="274"/>
      <c r="N730" s="275"/>
      <c r="O730" s="275"/>
      <c r="P730" s="275"/>
      <c r="Q730" s="275"/>
      <c r="R730" s="275"/>
      <c r="S730" s="275"/>
      <c r="T730" s="276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77" t="s">
        <v>169</v>
      </c>
      <c r="AU730" s="277" t="s">
        <v>83</v>
      </c>
      <c r="AV730" s="14" t="s">
        <v>83</v>
      </c>
      <c r="AW730" s="14" t="s">
        <v>31</v>
      </c>
      <c r="AX730" s="14" t="s">
        <v>74</v>
      </c>
      <c r="AY730" s="277" t="s">
        <v>160</v>
      </c>
    </row>
    <row r="731" s="14" customFormat="1">
      <c r="A731" s="14"/>
      <c r="B731" s="267"/>
      <c r="C731" s="268"/>
      <c r="D731" s="258" t="s">
        <v>169</v>
      </c>
      <c r="E731" s="269" t="s">
        <v>1</v>
      </c>
      <c r="F731" s="270" t="s">
        <v>1533</v>
      </c>
      <c r="G731" s="268"/>
      <c r="H731" s="271">
        <v>15.800000000000001</v>
      </c>
      <c r="I731" s="272"/>
      <c r="J731" s="268"/>
      <c r="K731" s="268"/>
      <c r="L731" s="273"/>
      <c r="M731" s="274"/>
      <c r="N731" s="275"/>
      <c r="O731" s="275"/>
      <c r="P731" s="275"/>
      <c r="Q731" s="275"/>
      <c r="R731" s="275"/>
      <c r="S731" s="275"/>
      <c r="T731" s="276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77" t="s">
        <v>169</v>
      </c>
      <c r="AU731" s="277" t="s">
        <v>83</v>
      </c>
      <c r="AV731" s="14" t="s">
        <v>83</v>
      </c>
      <c r="AW731" s="14" t="s">
        <v>31</v>
      </c>
      <c r="AX731" s="14" t="s">
        <v>74</v>
      </c>
      <c r="AY731" s="277" t="s">
        <v>160</v>
      </c>
    </row>
    <row r="732" s="14" customFormat="1">
      <c r="A732" s="14"/>
      <c r="B732" s="267"/>
      <c r="C732" s="268"/>
      <c r="D732" s="258" t="s">
        <v>169</v>
      </c>
      <c r="E732" s="269" t="s">
        <v>1</v>
      </c>
      <c r="F732" s="270" t="s">
        <v>1534</v>
      </c>
      <c r="G732" s="268"/>
      <c r="H732" s="271">
        <v>12.449999999999999</v>
      </c>
      <c r="I732" s="272"/>
      <c r="J732" s="268"/>
      <c r="K732" s="268"/>
      <c r="L732" s="273"/>
      <c r="M732" s="274"/>
      <c r="N732" s="275"/>
      <c r="O732" s="275"/>
      <c r="P732" s="275"/>
      <c r="Q732" s="275"/>
      <c r="R732" s="275"/>
      <c r="S732" s="275"/>
      <c r="T732" s="276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77" t="s">
        <v>169</v>
      </c>
      <c r="AU732" s="277" t="s">
        <v>83</v>
      </c>
      <c r="AV732" s="14" t="s">
        <v>83</v>
      </c>
      <c r="AW732" s="14" t="s">
        <v>31</v>
      </c>
      <c r="AX732" s="14" t="s">
        <v>74</v>
      </c>
      <c r="AY732" s="277" t="s">
        <v>160</v>
      </c>
    </row>
    <row r="733" s="14" customFormat="1">
      <c r="A733" s="14"/>
      <c r="B733" s="267"/>
      <c r="C733" s="268"/>
      <c r="D733" s="258" t="s">
        <v>169</v>
      </c>
      <c r="E733" s="269" t="s">
        <v>1</v>
      </c>
      <c r="F733" s="270" t="s">
        <v>1535</v>
      </c>
      <c r="G733" s="268"/>
      <c r="H733" s="271">
        <v>27</v>
      </c>
      <c r="I733" s="272"/>
      <c r="J733" s="268"/>
      <c r="K733" s="268"/>
      <c r="L733" s="273"/>
      <c r="M733" s="274"/>
      <c r="N733" s="275"/>
      <c r="O733" s="275"/>
      <c r="P733" s="275"/>
      <c r="Q733" s="275"/>
      <c r="R733" s="275"/>
      <c r="S733" s="275"/>
      <c r="T733" s="276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77" t="s">
        <v>169</v>
      </c>
      <c r="AU733" s="277" t="s">
        <v>83</v>
      </c>
      <c r="AV733" s="14" t="s">
        <v>83</v>
      </c>
      <c r="AW733" s="14" t="s">
        <v>31</v>
      </c>
      <c r="AX733" s="14" t="s">
        <v>74</v>
      </c>
      <c r="AY733" s="277" t="s">
        <v>160</v>
      </c>
    </row>
    <row r="734" s="16" customFormat="1">
      <c r="A734" s="16"/>
      <c r="B734" s="299"/>
      <c r="C734" s="300"/>
      <c r="D734" s="258" t="s">
        <v>169</v>
      </c>
      <c r="E734" s="301" t="s">
        <v>1</v>
      </c>
      <c r="F734" s="302" t="s">
        <v>189</v>
      </c>
      <c r="G734" s="300"/>
      <c r="H734" s="303">
        <v>194.44999999999999</v>
      </c>
      <c r="I734" s="304"/>
      <c r="J734" s="300"/>
      <c r="K734" s="300"/>
      <c r="L734" s="305"/>
      <c r="M734" s="306"/>
      <c r="N734" s="307"/>
      <c r="O734" s="307"/>
      <c r="P734" s="307"/>
      <c r="Q734" s="307"/>
      <c r="R734" s="307"/>
      <c r="S734" s="307"/>
      <c r="T734" s="308"/>
      <c r="U734" s="16"/>
      <c r="V734" s="16"/>
      <c r="W734" s="16"/>
      <c r="X734" s="16"/>
      <c r="Y734" s="16"/>
      <c r="Z734" s="16"/>
      <c r="AA734" s="16"/>
      <c r="AB734" s="16"/>
      <c r="AC734" s="16"/>
      <c r="AD734" s="16"/>
      <c r="AE734" s="16"/>
      <c r="AT734" s="309" t="s">
        <v>169</v>
      </c>
      <c r="AU734" s="309" t="s">
        <v>83</v>
      </c>
      <c r="AV734" s="16" t="s">
        <v>167</v>
      </c>
      <c r="AW734" s="16" t="s">
        <v>31</v>
      </c>
      <c r="AX734" s="16" t="s">
        <v>8</v>
      </c>
      <c r="AY734" s="309" t="s">
        <v>160</v>
      </c>
    </row>
    <row r="735" s="2" customFormat="1" ht="24.15" customHeight="1">
      <c r="A735" s="39"/>
      <c r="B735" s="40"/>
      <c r="C735" s="243" t="s">
        <v>1588</v>
      </c>
      <c r="D735" s="243" t="s">
        <v>163</v>
      </c>
      <c r="E735" s="244" t="s">
        <v>1589</v>
      </c>
      <c r="F735" s="245" t="s">
        <v>1590</v>
      </c>
      <c r="G735" s="246" t="s">
        <v>335</v>
      </c>
      <c r="H735" s="247">
        <v>4.5800000000000001</v>
      </c>
      <c r="I735" s="248"/>
      <c r="J735" s="247">
        <f>ROUND(I735*H735,0)</f>
        <v>0</v>
      </c>
      <c r="K735" s="249"/>
      <c r="L735" s="45"/>
      <c r="M735" s="250" t="s">
        <v>1</v>
      </c>
      <c r="N735" s="251" t="s">
        <v>39</v>
      </c>
      <c r="O735" s="92"/>
      <c r="P735" s="252">
        <f>O735*H735</f>
        <v>0</v>
      </c>
      <c r="Q735" s="252">
        <v>0</v>
      </c>
      <c r="R735" s="252">
        <f>Q735*H735</f>
        <v>0</v>
      </c>
      <c r="S735" s="252">
        <v>0</v>
      </c>
      <c r="T735" s="253">
        <f>S735*H735</f>
        <v>0</v>
      </c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R735" s="254" t="s">
        <v>260</v>
      </c>
      <c r="AT735" s="254" t="s">
        <v>163</v>
      </c>
      <c r="AU735" s="254" t="s">
        <v>83</v>
      </c>
      <c r="AY735" s="18" t="s">
        <v>160</v>
      </c>
      <c r="BE735" s="255">
        <f>IF(N735="základní",J735,0)</f>
        <v>0</v>
      </c>
      <c r="BF735" s="255">
        <f>IF(N735="snížená",J735,0)</f>
        <v>0</v>
      </c>
      <c r="BG735" s="255">
        <f>IF(N735="zákl. přenesená",J735,0)</f>
        <v>0</v>
      </c>
      <c r="BH735" s="255">
        <f>IF(N735="sníž. přenesená",J735,0)</f>
        <v>0</v>
      </c>
      <c r="BI735" s="255">
        <f>IF(N735="nulová",J735,0)</f>
        <v>0</v>
      </c>
      <c r="BJ735" s="18" t="s">
        <v>8</v>
      </c>
      <c r="BK735" s="255">
        <f>ROUND(I735*H735,0)</f>
        <v>0</v>
      </c>
      <c r="BL735" s="18" t="s">
        <v>260</v>
      </c>
      <c r="BM735" s="254" t="s">
        <v>1591</v>
      </c>
    </row>
    <row r="736" s="12" customFormat="1" ht="22.8" customHeight="1">
      <c r="A736" s="12"/>
      <c r="B736" s="227"/>
      <c r="C736" s="228"/>
      <c r="D736" s="229" t="s">
        <v>73</v>
      </c>
      <c r="E736" s="241" t="s">
        <v>1592</v>
      </c>
      <c r="F736" s="241" t="s">
        <v>1593</v>
      </c>
      <c r="G736" s="228"/>
      <c r="H736" s="228"/>
      <c r="I736" s="231"/>
      <c r="J736" s="242">
        <f>BK736</f>
        <v>0</v>
      </c>
      <c r="K736" s="228"/>
      <c r="L736" s="233"/>
      <c r="M736" s="234"/>
      <c r="N736" s="235"/>
      <c r="O736" s="235"/>
      <c r="P736" s="236">
        <f>SUM(P737:P742)</f>
        <v>0</v>
      </c>
      <c r="Q736" s="235"/>
      <c r="R736" s="236">
        <f>SUM(R737:R742)</f>
        <v>0.015609600000000001</v>
      </c>
      <c r="S736" s="235"/>
      <c r="T736" s="237">
        <f>SUM(T737:T742)</f>
        <v>0</v>
      </c>
      <c r="U736" s="12"/>
      <c r="V736" s="12"/>
      <c r="W736" s="12"/>
      <c r="X736" s="12"/>
      <c r="Y736" s="12"/>
      <c r="Z736" s="12"/>
      <c r="AA736" s="12"/>
      <c r="AB736" s="12"/>
      <c r="AC736" s="12"/>
      <c r="AD736" s="12"/>
      <c r="AE736" s="12"/>
      <c r="AR736" s="238" t="s">
        <v>83</v>
      </c>
      <c r="AT736" s="239" t="s">
        <v>73</v>
      </c>
      <c r="AU736" s="239" t="s">
        <v>8</v>
      </c>
      <c r="AY736" s="238" t="s">
        <v>160</v>
      </c>
      <c r="BK736" s="240">
        <f>SUM(BK737:BK742)</f>
        <v>0</v>
      </c>
    </row>
    <row r="737" s="2" customFormat="1" ht="24.15" customHeight="1">
      <c r="A737" s="39"/>
      <c r="B737" s="40"/>
      <c r="C737" s="243" t="s">
        <v>1594</v>
      </c>
      <c r="D737" s="243" t="s">
        <v>163</v>
      </c>
      <c r="E737" s="244" t="s">
        <v>1595</v>
      </c>
      <c r="F737" s="245" t="s">
        <v>1596</v>
      </c>
      <c r="G737" s="246" t="s">
        <v>166</v>
      </c>
      <c r="H737" s="247">
        <v>32</v>
      </c>
      <c r="I737" s="248"/>
      <c r="J737" s="247">
        <f>ROUND(I737*H737,0)</f>
        <v>0</v>
      </c>
      <c r="K737" s="249"/>
      <c r="L737" s="45"/>
      <c r="M737" s="250" t="s">
        <v>1</v>
      </c>
      <c r="N737" s="251" t="s">
        <v>39</v>
      </c>
      <c r="O737" s="92"/>
      <c r="P737" s="252">
        <f>O737*H737</f>
        <v>0</v>
      </c>
      <c r="Q737" s="252">
        <v>0.00016875000000000001</v>
      </c>
      <c r="R737" s="252">
        <f>Q737*H737</f>
        <v>0.0054000000000000003</v>
      </c>
      <c r="S737" s="252">
        <v>0</v>
      </c>
      <c r="T737" s="253">
        <f>S737*H737</f>
        <v>0</v>
      </c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R737" s="254" t="s">
        <v>260</v>
      </c>
      <c r="AT737" s="254" t="s">
        <v>163</v>
      </c>
      <c r="AU737" s="254" t="s">
        <v>83</v>
      </c>
      <c r="AY737" s="18" t="s">
        <v>160</v>
      </c>
      <c r="BE737" s="255">
        <f>IF(N737="základní",J737,0)</f>
        <v>0</v>
      </c>
      <c r="BF737" s="255">
        <f>IF(N737="snížená",J737,0)</f>
        <v>0</v>
      </c>
      <c r="BG737" s="255">
        <f>IF(N737="zákl. přenesená",J737,0)</f>
        <v>0</v>
      </c>
      <c r="BH737" s="255">
        <f>IF(N737="sníž. přenesená",J737,0)</f>
        <v>0</v>
      </c>
      <c r="BI737" s="255">
        <f>IF(N737="nulová",J737,0)</f>
        <v>0</v>
      </c>
      <c r="BJ737" s="18" t="s">
        <v>8</v>
      </c>
      <c r="BK737" s="255">
        <f>ROUND(I737*H737,0)</f>
        <v>0</v>
      </c>
      <c r="BL737" s="18" t="s">
        <v>260</v>
      </c>
      <c r="BM737" s="254" t="s">
        <v>1597</v>
      </c>
    </row>
    <row r="738" s="2" customFormat="1" ht="24.15" customHeight="1">
      <c r="A738" s="39"/>
      <c r="B738" s="40"/>
      <c r="C738" s="243" t="s">
        <v>1598</v>
      </c>
      <c r="D738" s="243" t="s">
        <v>163</v>
      </c>
      <c r="E738" s="244" t="s">
        <v>1599</v>
      </c>
      <c r="F738" s="245" t="s">
        <v>1600</v>
      </c>
      <c r="G738" s="246" t="s">
        <v>166</v>
      </c>
      <c r="H738" s="247">
        <v>32</v>
      </c>
      <c r="I738" s="248"/>
      <c r="J738" s="247">
        <f>ROUND(I738*H738,0)</f>
        <v>0</v>
      </c>
      <c r="K738" s="249"/>
      <c r="L738" s="45"/>
      <c r="M738" s="250" t="s">
        <v>1</v>
      </c>
      <c r="N738" s="251" t="s">
        <v>39</v>
      </c>
      <c r="O738" s="92"/>
      <c r="P738" s="252">
        <f>O738*H738</f>
        <v>0</v>
      </c>
      <c r="Q738" s="252">
        <v>0.00012305000000000001</v>
      </c>
      <c r="R738" s="252">
        <f>Q738*H738</f>
        <v>0.0039376000000000003</v>
      </c>
      <c r="S738" s="252">
        <v>0</v>
      </c>
      <c r="T738" s="253">
        <f>S738*H738</f>
        <v>0</v>
      </c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R738" s="254" t="s">
        <v>260</v>
      </c>
      <c r="AT738" s="254" t="s">
        <v>163</v>
      </c>
      <c r="AU738" s="254" t="s">
        <v>83</v>
      </c>
      <c r="AY738" s="18" t="s">
        <v>160</v>
      </c>
      <c r="BE738" s="255">
        <f>IF(N738="základní",J738,0)</f>
        <v>0</v>
      </c>
      <c r="BF738" s="255">
        <f>IF(N738="snížená",J738,0)</f>
        <v>0</v>
      </c>
      <c r="BG738" s="255">
        <f>IF(N738="zákl. přenesená",J738,0)</f>
        <v>0</v>
      </c>
      <c r="BH738" s="255">
        <f>IF(N738="sníž. přenesená",J738,0)</f>
        <v>0</v>
      </c>
      <c r="BI738" s="255">
        <f>IF(N738="nulová",J738,0)</f>
        <v>0</v>
      </c>
      <c r="BJ738" s="18" t="s">
        <v>8</v>
      </c>
      <c r="BK738" s="255">
        <f>ROUND(I738*H738,0)</f>
        <v>0</v>
      </c>
      <c r="BL738" s="18" t="s">
        <v>260</v>
      </c>
      <c r="BM738" s="254" t="s">
        <v>1601</v>
      </c>
    </row>
    <row r="739" s="14" customFormat="1">
      <c r="A739" s="14"/>
      <c r="B739" s="267"/>
      <c r="C739" s="268"/>
      <c r="D739" s="258" t="s">
        <v>169</v>
      </c>
      <c r="E739" s="269" t="s">
        <v>1</v>
      </c>
      <c r="F739" s="270" t="s">
        <v>1602</v>
      </c>
      <c r="G739" s="268"/>
      <c r="H739" s="271">
        <v>32</v>
      </c>
      <c r="I739" s="272"/>
      <c r="J739" s="268"/>
      <c r="K739" s="268"/>
      <c r="L739" s="273"/>
      <c r="M739" s="274"/>
      <c r="N739" s="275"/>
      <c r="O739" s="275"/>
      <c r="P739" s="275"/>
      <c r="Q739" s="275"/>
      <c r="R739" s="275"/>
      <c r="S739" s="275"/>
      <c r="T739" s="276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77" t="s">
        <v>169</v>
      </c>
      <c r="AU739" s="277" t="s">
        <v>83</v>
      </c>
      <c r="AV739" s="14" t="s">
        <v>83</v>
      </c>
      <c r="AW739" s="14" t="s">
        <v>31</v>
      </c>
      <c r="AX739" s="14" t="s">
        <v>8</v>
      </c>
      <c r="AY739" s="277" t="s">
        <v>160</v>
      </c>
    </row>
    <row r="740" s="2" customFormat="1" ht="24.15" customHeight="1">
      <c r="A740" s="39"/>
      <c r="B740" s="40"/>
      <c r="C740" s="243" t="s">
        <v>1603</v>
      </c>
      <c r="D740" s="243" t="s">
        <v>163</v>
      </c>
      <c r="E740" s="244" t="s">
        <v>1604</v>
      </c>
      <c r="F740" s="245" t="s">
        <v>1605</v>
      </c>
      <c r="G740" s="246" t="s">
        <v>166</v>
      </c>
      <c r="H740" s="247">
        <v>32</v>
      </c>
      <c r="I740" s="248"/>
      <c r="J740" s="247">
        <f>ROUND(I740*H740,0)</f>
        <v>0</v>
      </c>
      <c r="K740" s="249"/>
      <c r="L740" s="45"/>
      <c r="M740" s="250" t="s">
        <v>1</v>
      </c>
      <c r="N740" s="251" t="s">
        <v>39</v>
      </c>
      <c r="O740" s="92"/>
      <c r="P740" s="252">
        <f>O740*H740</f>
        <v>0</v>
      </c>
      <c r="Q740" s="252">
        <v>0.00012305000000000001</v>
      </c>
      <c r="R740" s="252">
        <f>Q740*H740</f>
        <v>0.0039376000000000003</v>
      </c>
      <c r="S740" s="252">
        <v>0</v>
      </c>
      <c r="T740" s="253">
        <f>S740*H740</f>
        <v>0</v>
      </c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R740" s="254" t="s">
        <v>260</v>
      </c>
      <c r="AT740" s="254" t="s">
        <v>163</v>
      </c>
      <c r="AU740" s="254" t="s">
        <v>83</v>
      </c>
      <c r="AY740" s="18" t="s">
        <v>160</v>
      </c>
      <c r="BE740" s="255">
        <f>IF(N740="základní",J740,0)</f>
        <v>0</v>
      </c>
      <c r="BF740" s="255">
        <f>IF(N740="snížená",J740,0)</f>
        <v>0</v>
      </c>
      <c r="BG740" s="255">
        <f>IF(N740="zákl. přenesená",J740,0)</f>
        <v>0</v>
      </c>
      <c r="BH740" s="255">
        <f>IF(N740="sníž. přenesená",J740,0)</f>
        <v>0</v>
      </c>
      <c r="BI740" s="255">
        <f>IF(N740="nulová",J740,0)</f>
        <v>0</v>
      </c>
      <c r="BJ740" s="18" t="s">
        <v>8</v>
      </c>
      <c r="BK740" s="255">
        <f>ROUND(I740*H740,0)</f>
        <v>0</v>
      </c>
      <c r="BL740" s="18" t="s">
        <v>260</v>
      </c>
      <c r="BM740" s="254" t="s">
        <v>1606</v>
      </c>
    </row>
    <row r="741" s="2" customFormat="1" ht="24.15" customHeight="1">
      <c r="A741" s="39"/>
      <c r="B741" s="40"/>
      <c r="C741" s="243" t="s">
        <v>1607</v>
      </c>
      <c r="D741" s="243" t="s">
        <v>163</v>
      </c>
      <c r="E741" s="244" t="s">
        <v>1608</v>
      </c>
      <c r="F741" s="245" t="s">
        <v>1609</v>
      </c>
      <c r="G741" s="246" t="s">
        <v>166</v>
      </c>
      <c r="H741" s="247">
        <v>8</v>
      </c>
      <c r="I741" s="248"/>
      <c r="J741" s="247">
        <f>ROUND(I741*H741,0)</f>
        <v>0</v>
      </c>
      <c r="K741" s="249"/>
      <c r="L741" s="45"/>
      <c r="M741" s="250" t="s">
        <v>1</v>
      </c>
      <c r="N741" s="251" t="s">
        <v>39</v>
      </c>
      <c r="O741" s="92"/>
      <c r="P741" s="252">
        <f>O741*H741</f>
        <v>0</v>
      </c>
      <c r="Q741" s="252">
        <v>8.7100000000000003E-05</v>
      </c>
      <c r="R741" s="252">
        <f>Q741*H741</f>
        <v>0.00069680000000000002</v>
      </c>
      <c r="S741" s="252">
        <v>0</v>
      </c>
      <c r="T741" s="253">
        <f>S741*H741</f>
        <v>0</v>
      </c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  <c r="AR741" s="254" t="s">
        <v>260</v>
      </c>
      <c r="AT741" s="254" t="s">
        <v>163</v>
      </c>
      <c r="AU741" s="254" t="s">
        <v>83</v>
      </c>
      <c r="AY741" s="18" t="s">
        <v>160</v>
      </c>
      <c r="BE741" s="255">
        <f>IF(N741="základní",J741,0)</f>
        <v>0</v>
      </c>
      <c r="BF741" s="255">
        <f>IF(N741="snížená",J741,0)</f>
        <v>0</v>
      </c>
      <c r="BG741" s="255">
        <f>IF(N741="zákl. přenesená",J741,0)</f>
        <v>0</v>
      </c>
      <c r="BH741" s="255">
        <f>IF(N741="sníž. přenesená",J741,0)</f>
        <v>0</v>
      </c>
      <c r="BI741" s="255">
        <f>IF(N741="nulová",J741,0)</f>
        <v>0</v>
      </c>
      <c r="BJ741" s="18" t="s">
        <v>8</v>
      </c>
      <c r="BK741" s="255">
        <f>ROUND(I741*H741,0)</f>
        <v>0</v>
      </c>
      <c r="BL741" s="18" t="s">
        <v>260</v>
      </c>
      <c r="BM741" s="254" t="s">
        <v>1610</v>
      </c>
    </row>
    <row r="742" s="2" customFormat="1" ht="24.15" customHeight="1">
      <c r="A742" s="39"/>
      <c r="B742" s="40"/>
      <c r="C742" s="243" t="s">
        <v>1611</v>
      </c>
      <c r="D742" s="243" t="s">
        <v>163</v>
      </c>
      <c r="E742" s="244" t="s">
        <v>1612</v>
      </c>
      <c r="F742" s="245" t="s">
        <v>1613</v>
      </c>
      <c r="G742" s="246" t="s">
        <v>166</v>
      </c>
      <c r="H742" s="247">
        <v>8</v>
      </c>
      <c r="I742" s="248"/>
      <c r="J742" s="247">
        <f>ROUND(I742*H742,0)</f>
        <v>0</v>
      </c>
      <c r="K742" s="249"/>
      <c r="L742" s="45"/>
      <c r="M742" s="250" t="s">
        <v>1</v>
      </c>
      <c r="N742" s="251" t="s">
        <v>39</v>
      </c>
      <c r="O742" s="92"/>
      <c r="P742" s="252">
        <f>O742*H742</f>
        <v>0</v>
      </c>
      <c r="Q742" s="252">
        <v>0.00020469999999999999</v>
      </c>
      <c r="R742" s="252">
        <f>Q742*H742</f>
        <v>0.0016375999999999999</v>
      </c>
      <c r="S742" s="252">
        <v>0</v>
      </c>
      <c r="T742" s="253">
        <f>S742*H742</f>
        <v>0</v>
      </c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R742" s="254" t="s">
        <v>260</v>
      </c>
      <c r="AT742" s="254" t="s">
        <v>163</v>
      </c>
      <c r="AU742" s="254" t="s">
        <v>83</v>
      </c>
      <c r="AY742" s="18" t="s">
        <v>160</v>
      </c>
      <c r="BE742" s="255">
        <f>IF(N742="základní",J742,0)</f>
        <v>0</v>
      </c>
      <c r="BF742" s="255">
        <f>IF(N742="snížená",J742,0)</f>
        <v>0</v>
      </c>
      <c r="BG742" s="255">
        <f>IF(N742="zákl. přenesená",J742,0)</f>
        <v>0</v>
      </c>
      <c r="BH742" s="255">
        <f>IF(N742="sníž. přenesená",J742,0)</f>
        <v>0</v>
      </c>
      <c r="BI742" s="255">
        <f>IF(N742="nulová",J742,0)</f>
        <v>0</v>
      </c>
      <c r="BJ742" s="18" t="s">
        <v>8</v>
      </c>
      <c r="BK742" s="255">
        <f>ROUND(I742*H742,0)</f>
        <v>0</v>
      </c>
      <c r="BL742" s="18" t="s">
        <v>260</v>
      </c>
      <c r="BM742" s="254" t="s">
        <v>1614</v>
      </c>
    </row>
    <row r="743" s="12" customFormat="1" ht="22.8" customHeight="1">
      <c r="A743" s="12"/>
      <c r="B743" s="227"/>
      <c r="C743" s="228"/>
      <c r="D743" s="229" t="s">
        <v>73</v>
      </c>
      <c r="E743" s="241" t="s">
        <v>1615</v>
      </c>
      <c r="F743" s="241" t="s">
        <v>1616</v>
      </c>
      <c r="G743" s="228"/>
      <c r="H743" s="228"/>
      <c r="I743" s="231"/>
      <c r="J743" s="242">
        <f>BK743</f>
        <v>0</v>
      </c>
      <c r="K743" s="228"/>
      <c r="L743" s="233"/>
      <c r="M743" s="234"/>
      <c r="N743" s="235"/>
      <c r="O743" s="235"/>
      <c r="P743" s="236">
        <f>SUM(P744:P782)</f>
        <v>0</v>
      </c>
      <c r="Q743" s="235"/>
      <c r="R743" s="236">
        <f>SUM(R744:R782)</f>
        <v>1.4794615471999999</v>
      </c>
      <c r="S743" s="235"/>
      <c r="T743" s="237">
        <f>SUM(T744:T782)</f>
        <v>0.43802099999999994</v>
      </c>
      <c r="U743" s="12"/>
      <c r="V743" s="12"/>
      <c r="W743" s="12"/>
      <c r="X743" s="12"/>
      <c r="Y743" s="12"/>
      <c r="Z743" s="12"/>
      <c r="AA743" s="12"/>
      <c r="AB743" s="12"/>
      <c r="AC743" s="12"/>
      <c r="AD743" s="12"/>
      <c r="AE743" s="12"/>
      <c r="AR743" s="238" t="s">
        <v>83</v>
      </c>
      <c r="AT743" s="239" t="s">
        <v>73</v>
      </c>
      <c r="AU743" s="239" t="s">
        <v>8</v>
      </c>
      <c r="AY743" s="238" t="s">
        <v>160</v>
      </c>
      <c r="BK743" s="240">
        <f>SUM(BK744:BK782)</f>
        <v>0</v>
      </c>
    </row>
    <row r="744" s="2" customFormat="1" ht="24.15" customHeight="1">
      <c r="A744" s="39"/>
      <c r="B744" s="40"/>
      <c r="C744" s="243" t="s">
        <v>1617</v>
      </c>
      <c r="D744" s="243" t="s">
        <v>163</v>
      </c>
      <c r="E744" s="244" t="s">
        <v>1618</v>
      </c>
      <c r="F744" s="245" t="s">
        <v>1619</v>
      </c>
      <c r="G744" s="246" t="s">
        <v>166</v>
      </c>
      <c r="H744" s="247">
        <v>2920.1399999999999</v>
      </c>
      <c r="I744" s="248"/>
      <c r="J744" s="247">
        <f>ROUND(I744*H744,0)</f>
        <v>0</v>
      </c>
      <c r="K744" s="249"/>
      <c r="L744" s="45"/>
      <c r="M744" s="250" t="s">
        <v>1</v>
      </c>
      <c r="N744" s="251" t="s">
        <v>39</v>
      </c>
      <c r="O744" s="92"/>
      <c r="P744" s="252">
        <f>O744*H744</f>
        <v>0</v>
      </c>
      <c r="Q744" s="252">
        <v>0</v>
      </c>
      <c r="R744" s="252">
        <f>Q744*H744</f>
        <v>0</v>
      </c>
      <c r="S744" s="252">
        <v>0</v>
      </c>
      <c r="T744" s="253">
        <f>S744*H744</f>
        <v>0</v>
      </c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R744" s="254" t="s">
        <v>260</v>
      </c>
      <c r="AT744" s="254" t="s">
        <v>163</v>
      </c>
      <c r="AU744" s="254" t="s">
        <v>83</v>
      </c>
      <c r="AY744" s="18" t="s">
        <v>160</v>
      </c>
      <c r="BE744" s="255">
        <f>IF(N744="základní",J744,0)</f>
        <v>0</v>
      </c>
      <c r="BF744" s="255">
        <f>IF(N744="snížená",J744,0)</f>
        <v>0</v>
      </c>
      <c r="BG744" s="255">
        <f>IF(N744="zákl. přenesená",J744,0)</f>
        <v>0</v>
      </c>
      <c r="BH744" s="255">
        <f>IF(N744="sníž. přenesená",J744,0)</f>
        <v>0</v>
      </c>
      <c r="BI744" s="255">
        <f>IF(N744="nulová",J744,0)</f>
        <v>0</v>
      </c>
      <c r="BJ744" s="18" t="s">
        <v>8</v>
      </c>
      <c r="BK744" s="255">
        <f>ROUND(I744*H744,0)</f>
        <v>0</v>
      </c>
      <c r="BL744" s="18" t="s">
        <v>260</v>
      </c>
      <c r="BM744" s="254" t="s">
        <v>1620</v>
      </c>
    </row>
    <row r="745" s="14" customFormat="1">
      <c r="A745" s="14"/>
      <c r="B745" s="267"/>
      <c r="C745" s="268"/>
      <c r="D745" s="258" t="s">
        <v>169</v>
      </c>
      <c r="E745" s="269" t="s">
        <v>1</v>
      </c>
      <c r="F745" s="270" t="s">
        <v>1621</v>
      </c>
      <c r="G745" s="268"/>
      <c r="H745" s="271">
        <v>2680.8800000000001</v>
      </c>
      <c r="I745" s="272"/>
      <c r="J745" s="268"/>
      <c r="K745" s="268"/>
      <c r="L745" s="273"/>
      <c r="M745" s="274"/>
      <c r="N745" s="275"/>
      <c r="O745" s="275"/>
      <c r="P745" s="275"/>
      <c r="Q745" s="275"/>
      <c r="R745" s="275"/>
      <c r="S745" s="275"/>
      <c r="T745" s="276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77" t="s">
        <v>169</v>
      </c>
      <c r="AU745" s="277" t="s">
        <v>83</v>
      </c>
      <c r="AV745" s="14" t="s">
        <v>83</v>
      </c>
      <c r="AW745" s="14" t="s">
        <v>31</v>
      </c>
      <c r="AX745" s="14" t="s">
        <v>74</v>
      </c>
      <c r="AY745" s="277" t="s">
        <v>160</v>
      </c>
    </row>
    <row r="746" s="15" customFormat="1">
      <c r="A746" s="15"/>
      <c r="B746" s="288"/>
      <c r="C746" s="289"/>
      <c r="D746" s="258" t="s">
        <v>169</v>
      </c>
      <c r="E746" s="290" t="s">
        <v>1</v>
      </c>
      <c r="F746" s="291" t="s">
        <v>184</v>
      </c>
      <c r="G746" s="289"/>
      <c r="H746" s="292">
        <v>2680.8800000000001</v>
      </c>
      <c r="I746" s="293"/>
      <c r="J746" s="289"/>
      <c r="K746" s="289"/>
      <c r="L746" s="294"/>
      <c r="M746" s="295"/>
      <c r="N746" s="296"/>
      <c r="O746" s="296"/>
      <c r="P746" s="296"/>
      <c r="Q746" s="296"/>
      <c r="R746" s="296"/>
      <c r="S746" s="296"/>
      <c r="T746" s="297"/>
      <c r="U746" s="15"/>
      <c r="V746" s="15"/>
      <c r="W746" s="15"/>
      <c r="X746" s="15"/>
      <c r="Y746" s="15"/>
      <c r="Z746" s="15"/>
      <c r="AA746" s="15"/>
      <c r="AB746" s="15"/>
      <c r="AC746" s="15"/>
      <c r="AD746" s="15"/>
      <c r="AE746" s="15"/>
      <c r="AT746" s="298" t="s">
        <v>169</v>
      </c>
      <c r="AU746" s="298" t="s">
        <v>83</v>
      </c>
      <c r="AV746" s="15" t="s">
        <v>185</v>
      </c>
      <c r="AW746" s="15" t="s">
        <v>31</v>
      </c>
      <c r="AX746" s="15" t="s">
        <v>74</v>
      </c>
      <c r="AY746" s="298" t="s">
        <v>160</v>
      </c>
    </row>
    <row r="747" s="13" customFormat="1">
      <c r="A747" s="13"/>
      <c r="B747" s="256"/>
      <c r="C747" s="257"/>
      <c r="D747" s="258" t="s">
        <v>169</v>
      </c>
      <c r="E747" s="259" t="s">
        <v>1</v>
      </c>
      <c r="F747" s="260" t="s">
        <v>713</v>
      </c>
      <c r="G747" s="257"/>
      <c r="H747" s="259" t="s">
        <v>1</v>
      </c>
      <c r="I747" s="261"/>
      <c r="J747" s="257"/>
      <c r="K747" s="257"/>
      <c r="L747" s="262"/>
      <c r="M747" s="263"/>
      <c r="N747" s="264"/>
      <c r="O747" s="264"/>
      <c r="P747" s="264"/>
      <c r="Q747" s="264"/>
      <c r="R747" s="264"/>
      <c r="S747" s="264"/>
      <c r="T747" s="265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66" t="s">
        <v>169</v>
      </c>
      <c r="AU747" s="266" t="s">
        <v>83</v>
      </c>
      <c r="AV747" s="13" t="s">
        <v>8</v>
      </c>
      <c r="AW747" s="13" t="s">
        <v>31</v>
      </c>
      <c r="AX747" s="13" t="s">
        <v>74</v>
      </c>
      <c r="AY747" s="266" t="s">
        <v>160</v>
      </c>
    </row>
    <row r="748" s="14" customFormat="1">
      <c r="A748" s="14"/>
      <c r="B748" s="267"/>
      <c r="C748" s="268"/>
      <c r="D748" s="258" t="s">
        <v>169</v>
      </c>
      <c r="E748" s="269" t="s">
        <v>1</v>
      </c>
      <c r="F748" s="270" t="s">
        <v>1622</v>
      </c>
      <c r="G748" s="268"/>
      <c r="H748" s="271">
        <v>132.11000000000001</v>
      </c>
      <c r="I748" s="272"/>
      <c r="J748" s="268"/>
      <c r="K748" s="268"/>
      <c r="L748" s="273"/>
      <c r="M748" s="274"/>
      <c r="N748" s="275"/>
      <c r="O748" s="275"/>
      <c r="P748" s="275"/>
      <c r="Q748" s="275"/>
      <c r="R748" s="275"/>
      <c r="S748" s="275"/>
      <c r="T748" s="276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77" t="s">
        <v>169</v>
      </c>
      <c r="AU748" s="277" t="s">
        <v>83</v>
      </c>
      <c r="AV748" s="14" t="s">
        <v>83</v>
      </c>
      <c r="AW748" s="14" t="s">
        <v>31</v>
      </c>
      <c r="AX748" s="14" t="s">
        <v>74</v>
      </c>
      <c r="AY748" s="277" t="s">
        <v>160</v>
      </c>
    </row>
    <row r="749" s="14" customFormat="1">
      <c r="A749" s="14"/>
      <c r="B749" s="267"/>
      <c r="C749" s="268"/>
      <c r="D749" s="258" t="s">
        <v>169</v>
      </c>
      <c r="E749" s="269" t="s">
        <v>1</v>
      </c>
      <c r="F749" s="270" t="s">
        <v>1623</v>
      </c>
      <c r="G749" s="268"/>
      <c r="H749" s="271">
        <v>107.15000000000001</v>
      </c>
      <c r="I749" s="272"/>
      <c r="J749" s="268"/>
      <c r="K749" s="268"/>
      <c r="L749" s="273"/>
      <c r="M749" s="274"/>
      <c r="N749" s="275"/>
      <c r="O749" s="275"/>
      <c r="P749" s="275"/>
      <c r="Q749" s="275"/>
      <c r="R749" s="275"/>
      <c r="S749" s="275"/>
      <c r="T749" s="276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77" t="s">
        <v>169</v>
      </c>
      <c r="AU749" s="277" t="s">
        <v>83</v>
      </c>
      <c r="AV749" s="14" t="s">
        <v>83</v>
      </c>
      <c r="AW749" s="14" t="s">
        <v>31</v>
      </c>
      <c r="AX749" s="14" t="s">
        <v>74</v>
      </c>
      <c r="AY749" s="277" t="s">
        <v>160</v>
      </c>
    </row>
    <row r="750" s="15" customFormat="1">
      <c r="A750" s="15"/>
      <c r="B750" s="288"/>
      <c r="C750" s="289"/>
      <c r="D750" s="258" t="s">
        <v>169</v>
      </c>
      <c r="E750" s="290" t="s">
        <v>1</v>
      </c>
      <c r="F750" s="291" t="s">
        <v>184</v>
      </c>
      <c r="G750" s="289"/>
      <c r="H750" s="292">
        <v>239.26000000000002</v>
      </c>
      <c r="I750" s="293"/>
      <c r="J750" s="289"/>
      <c r="K750" s="289"/>
      <c r="L750" s="294"/>
      <c r="M750" s="295"/>
      <c r="N750" s="296"/>
      <c r="O750" s="296"/>
      <c r="P750" s="296"/>
      <c r="Q750" s="296"/>
      <c r="R750" s="296"/>
      <c r="S750" s="296"/>
      <c r="T750" s="297"/>
      <c r="U750" s="15"/>
      <c r="V750" s="15"/>
      <c r="W750" s="15"/>
      <c r="X750" s="15"/>
      <c r="Y750" s="15"/>
      <c r="Z750" s="15"/>
      <c r="AA750" s="15"/>
      <c r="AB750" s="15"/>
      <c r="AC750" s="15"/>
      <c r="AD750" s="15"/>
      <c r="AE750" s="15"/>
      <c r="AT750" s="298" t="s">
        <v>169</v>
      </c>
      <c r="AU750" s="298" t="s">
        <v>83</v>
      </c>
      <c r="AV750" s="15" t="s">
        <v>185</v>
      </c>
      <c r="AW750" s="15" t="s">
        <v>31</v>
      </c>
      <c r="AX750" s="15" t="s">
        <v>74</v>
      </c>
      <c r="AY750" s="298" t="s">
        <v>160</v>
      </c>
    </row>
    <row r="751" s="16" customFormat="1">
      <c r="A751" s="16"/>
      <c r="B751" s="299"/>
      <c r="C751" s="300"/>
      <c r="D751" s="258" t="s">
        <v>169</v>
      </c>
      <c r="E751" s="301" t="s">
        <v>1</v>
      </c>
      <c r="F751" s="302" t="s">
        <v>189</v>
      </c>
      <c r="G751" s="300"/>
      <c r="H751" s="303">
        <v>2920.1400000000003</v>
      </c>
      <c r="I751" s="304"/>
      <c r="J751" s="300"/>
      <c r="K751" s="300"/>
      <c r="L751" s="305"/>
      <c r="M751" s="306"/>
      <c r="N751" s="307"/>
      <c r="O751" s="307"/>
      <c r="P751" s="307"/>
      <c r="Q751" s="307"/>
      <c r="R751" s="307"/>
      <c r="S751" s="307"/>
      <c r="T751" s="308"/>
      <c r="U751" s="16"/>
      <c r="V751" s="16"/>
      <c r="W751" s="16"/>
      <c r="X751" s="16"/>
      <c r="Y751" s="16"/>
      <c r="Z751" s="16"/>
      <c r="AA751" s="16"/>
      <c r="AB751" s="16"/>
      <c r="AC751" s="16"/>
      <c r="AD751" s="16"/>
      <c r="AE751" s="16"/>
      <c r="AT751" s="309" t="s">
        <v>169</v>
      </c>
      <c r="AU751" s="309" t="s">
        <v>83</v>
      </c>
      <c r="AV751" s="16" t="s">
        <v>167</v>
      </c>
      <c r="AW751" s="16" t="s">
        <v>31</v>
      </c>
      <c r="AX751" s="16" t="s">
        <v>8</v>
      </c>
      <c r="AY751" s="309" t="s">
        <v>160</v>
      </c>
    </row>
    <row r="752" s="2" customFormat="1" ht="24.15" customHeight="1">
      <c r="A752" s="39"/>
      <c r="B752" s="40"/>
      <c r="C752" s="243" t="s">
        <v>1624</v>
      </c>
      <c r="D752" s="243" t="s">
        <v>163</v>
      </c>
      <c r="E752" s="244" t="s">
        <v>1625</v>
      </c>
      <c r="F752" s="245" t="s">
        <v>1626</v>
      </c>
      <c r="G752" s="246" t="s">
        <v>166</v>
      </c>
      <c r="H752" s="247">
        <v>2920.1399999999999</v>
      </c>
      <c r="I752" s="248"/>
      <c r="J752" s="247">
        <f>ROUND(I752*H752,0)</f>
        <v>0</v>
      </c>
      <c r="K752" s="249"/>
      <c r="L752" s="45"/>
      <c r="M752" s="250" t="s">
        <v>1</v>
      </c>
      <c r="N752" s="251" t="s">
        <v>39</v>
      </c>
      <c r="O752" s="92"/>
      <c r="P752" s="252">
        <f>O752*H752</f>
        <v>0</v>
      </c>
      <c r="Q752" s="252">
        <v>2.08E-06</v>
      </c>
      <c r="R752" s="252">
        <f>Q752*H752</f>
        <v>0.0060738911999999997</v>
      </c>
      <c r="S752" s="252">
        <v>0.00014999999999999999</v>
      </c>
      <c r="T752" s="253">
        <f>S752*H752</f>
        <v>0.43802099999999994</v>
      </c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R752" s="254" t="s">
        <v>260</v>
      </c>
      <c r="AT752" s="254" t="s">
        <v>163</v>
      </c>
      <c r="AU752" s="254" t="s">
        <v>83</v>
      </c>
      <c r="AY752" s="18" t="s">
        <v>160</v>
      </c>
      <c r="BE752" s="255">
        <f>IF(N752="základní",J752,0)</f>
        <v>0</v>
      </c>
      <c r="BF752" s="255">
        <f>IF(N752="snížená",J752,0)</f>
        <v>0</v>
      </c>
      <c r="BG752" s="255">
        <f>IF(N752="zákl. přenesená",J752,0)</f>
        <v>0</v>
      </c>
      <c r="BH752" s="255">
        <f>IF(N752="sníž. přenesená",J752,0)</f>
        <v>0</v>
      </c>
      <c r="BI752" s="255">
        <f>IF(N752="nulová",J752,0)</f>
        <v>0</v>
      </c>
      <c r="BJ752" s="18" t="s">
        <v>8</v>
      </c>
      <c r="BK752" s="255">
        <f>ROUND(I752*H752,0)</f>
        <v>0</v>
      </c>
      <c r="BL752" s="18" t="s">
        <v>260</v>
      </c>
      <c r="BM752" s="254" t="s">
        <v>1627</v>
      </c>
    </row>
    <row r="753" s="14" customFormat="1">
      <c r="A753" s="14"/>
      <c r="B753" s="267"/>
      <c r="C753" s="268"/>
      <c r="D753" s="258" t="s">
        <v>169</v>
      </c>
      <c r="E753" s="269" t="s">
        <v>1</v>
      </c>
      <c r="F753" s="270" t="s">
        <v>1628</v>
      </c>
      <c r="G753" s="268"/>
      <c r="H753" s="271">
        <v>2680.8800000000001</v>
      </c>
      <c r="I753" s="272"/>
      <c r="J753" s="268"/>
      <c r="K753" s="268"/>
      <c r="L753" s="273"/>
      <c r="M753" s="274"/>
      <c r="N753" s="275"/>
      <c r="O753" s="275"/>
      <c r="P753" s="275"/>
      <c r="Q753" s="275"/>
      <c r="R753" s="275"/>
      <c r="S753" s="275"/>
      <c r="T753" s="276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77" t="s">
        <v>169</v>
      </c>
      <c r="AU753" s="277" t="s">
        <v>83</v>
      </c>
      <c r="AV753" s="14" t="s">
        <v>83</v>
      </c>
      <c r="AW753" s="14" t="s">
        <v>31</v>
      </c>
      <c r="AX753" s="14" t="s">
        <v>74</v>
      </c>
      <c r="AY753" s="277" t="s">
        <v>160</v>
      </c>
    </row>
    <row r="754" s="14" customFormat="1">
      <c r="A754" s="14"/>
      <c r="B754" s="267"/>
      <c r="C754" s="268"/>
      <c r="D754" s="258" t="s">
        <v>169</v>
      </c>
      <c r="E754" s="269" t="s">
        <v>1</v>
      </c>
      <c r="F754" s="270" t="s">
        <v>1623</v>
      </c>
      <c r="G754" s="268"/>
      <c r="H754" s="271">
        <v>107.15000000000001</v>
      </c>
      <c r="I754" s="272"/>
      <c r="J754" s="268"/>
      <c r="K754" s="268"/>
      <c r="L754" s="273"/>
      <c r="M754" s="274"/>
      <c r="N754" s="275"/>
      <c r="O754" s="275"/>
      <c r="P754" s="275"/>
      <c r="Q754" s="275"/>
      <c r="R754" s="275"/>
      <c r="S754" s="275"/>
      <c r="T754" s="276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77" t="s">
        <v>169</v>
      </c>
      <c r="AU754" s="277" t="s">
        <v>83</v>
      </c>
      <c r="AV754" s="14" t="s">
        <v>83</v>
      </c>
      <c r="AW754" s="14" t="s">
        <v>31</v>
      </c>
      <c r="AX754" s="14" t="s">
        <v>74</v>
      </c>
      <c r="AY754" s="277" t="s">
        <v>160</v>
      </c>
    </row>
    <row r="755" s="14" customFormat="1">
      <c r="A755" s="14"/>
      <c r="B755" s="267"/>
      <c r="C755" s="268"/>
      <c r="D755" s="258" t="s">
        <v>169</v>
      </c>
      <c r="E755" s="269" t="s">
        <v>1</v>
      </c>
      <c r="F755" s="270" t="s">
        <v>1629</v>
      </c>
      <c r="G755" s="268"/>
      <c r="H755" s="271">
        <v>132.11000000000001</v>
      </c>
      <c r="I755" s="272"/>
      <c r="J755" s="268"/>
      <c r="K755" s="268"/>
      <c r="L755" s="273"/>
      <c r="M755" s="274"/>
      <c r="N755" s="275"/>
      <c r="O755" s="275"/>
      <c r="P755" s="275"/>
      <c r="Q755" s="275"/>
      <c r="R755" s="275"/>
      <c r="S755" s="275"/>
      <c r="T755" s="276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77" t="s">
        <v>169</v>
      </c>
      <c r="AU755" s="277" t="s">
        <v>83</v>
      </c>
      <c r="AV755" s="14" t="s">
        <v>83</v>
      </c>
      <c r="AW755" s="14" t="s">
        <v>31</v>
      </c>
      <c r="AX755" s="14" t="s">
        <v>74</v>
      </c>
      <c r="AY755" s="277" t="s">
        <v>160</v>
      </c>
    </row>
    <row r="756" s="16" customFormat="1">
      <c r="A756" s="16"/>
      <c r="B756" s="299"/>
      <c r="C756" s="300"/>
      <c r="D756" s="258" t="s">
        <v>169</v>
      </c>
      <c r="E756" s="301" t="s">
        <v>1</v>
      </c>
      <c r="F756" s="302" t="s">
        <v>189</v>
      </c>
      <c r="G756" s="300"/>
      <c r="H756" s="303">
        <v>2920.1400000000003</v>
      </c>
      <c r="I756" s="304"/>
      <c r="J756" s="300"/>
      <c r="K756" s="300"/>
      <c r="L756" s="305"/>
      <c r="M756" s="306"/>
      <c r="N756" s="307"/>
      <c r="O756" s="307"/>
      <c r="P756" s="307"/>
      <c r="Q756" s="307"/>
      <c r="R756" s="307"/>
      <c r="S756" s="307"/>
      <c r="T756" s="308"/>
      <c r="U756" s="16"/>
      <c r="V756" s="16"/>
      <c r="W756" s="16"/>
      <c r="X756" s="16"/>
      <c r="Y756" s="16"/>
      <c r="Z756" s="16"/>
      <c r="AA756" s="16"/>
      <c r="AB756" s="16"/>
      <c r="AC756" s="16"/>
      <c r="AD756" s="16"/>
      <c r="AE756" s="16"/>
      <c r="AT756" s="309" t="s">
        <v>169</v>
      </c>
      <c r="AU756" s="309" t="s">
        <v>83</v>
      </c>
      <c r="AV756" s="16" t="s">
        <v>167</v>
      </c>
      <c r="AW756" s="16" t="s">
        <v>31</v>
      </c>
      <c r="AX756" s="16" t="s">
        <v>8</v>
      </c>
      <c r="AY756" s="309" t="s">
        <v>160</v>
      </c>
    </row>
    <row r="757" s="2" customFormat="1" ht="16.5" customHeight="1">
      <c r="A757" s="39"/>
      <c r="B757" s="40"/>
      <c r="C757" s="243" t="s">
        <v>1630</v>
      </c>
      <c r="D757" s="243" t="s">
        <v>163</v>
      </c>
      <c r="E757" s="244" t="s">
        <v>1631</v>
      </c>
      <c r="F757" s="245" t="s">
        <v>1632</v>
      </c>
      <c r="G757" s="246" t="s">
        <v>166</v>
      </c>
      <c r="H757" s="247">
        <v>936.84000000000003</v>
      </c>
      <c r="I757" s="248"/>
      <c r="J757" s="247">
        <f>ROUND(I757*H757,0)</f>
        <v>0</v>
      </c>
      <c r="K757" s="249"/>
      <c r="L757" s="45"/>
      <c r="M757" s="250" t="s">
        <v>1</v>
      </c>
      <c r="N757" s="251" t="s">
        <v>39</v>
      </c>
      <c r="O757" s="92"/>
      <c r="P757" s="252">
        <f>O757*H757</f>
        <v>0</v>
      </c>
      <c r="Q757" s="252">
        <v>0</v>
      </c>
      <c r="R757" s="252">
        <f>Q757*H757</f>
        <v>0</v>
      </c>
      <c r="S757" s="252">
        <v>0</v>
      </c>
      <c r="T757" s="253">
        <f>S757*H757</f>
        <v>0</v>
      </c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R757" s="254" t="s">
        <v>260</v>
      </c>
      <c r="AT757" s="254" t="s">
        <v>163</v>
      </c>
      <c r="AU757" s="254" t="s">
        <v>83</v>
      </c>
      <c r="AY757" s="18" t="s">
        <v>160</v>
      </c>
      <c r="BE757" s="255">
        <f>IF(N757="základní",J757,0)</f>
        <v>0</v>
      </c>
      <c r="BF757" s="255">
        <f>IF(N757="snížená",J757,0)</f>
        <v>0</v>
      </c>
      <c r="BG757" s="255">
        <f>IF(N757="zákl. přenesená",J757,0)</f>
        <v>0</v>
      </c>
      <c r="BH757" s="255">
        <f>IF(N757="sníž. přenesená",J757,0)</f>
        <v>0</v>
      </c>
      <c r="BI757" s="255">
        <f>IF(N757="nulová",J757,0)</f>
        <v>0</v>
      </c>
      <c r="BJ757" s="18" t="s">
        <v>8</v>
      </c>
      <c r="BK757" s="255">
        <f>ROUND(I757*H757,0)</f>
        <v>0</v>
      </c>
      <c r="BL757" s="18" t="s">
        <v>260</v>
      </c>
      <c r="BM757" s="254" t="s">
        <v>1633</v>
      </c>
    </row>
    <row r="758" s="14" customFormat="1">
      <c r="A758" s="14"/>
      <c r="B758" s="267"/>
      <c r="C758" s="268"/>
      <c r="D758" s="258" t="s">
        <v>169</v>
      </c>
      <c r="E758" s="269" t="s">
        <v>1</v>
      </c>
      <c r="F758" s="270" t="s">
        <v>903</v>
      </c>
      <c r="G758" s="268"/>
      <c r="H758" s="271">
        <v>543.89999999999998</v>
      </c>
      <c r="I758" s="272"/>
      <c r="J758" s="268"/>
      <c r="K758" s="268"/>
      <c r="L758" s="273"/>
      <c r="M758" s="274"/>
      <c r="N758" s="275"/>
      <c r="O758" s="275"/>
      <c r="P758" s="275"/>
      <c r="Q758" s="275"/>
      <c r="R758" s="275"/>
      <c r="S758" s="275"/>
      <c r="T758" s="276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77" t="s">
        <v>169</v>
      </c>
      <c r="AU758" s="277" t="s">
        <v>83</v>
      </c>
      <c r="AV758" s="14" t="s">
        <v>83</v>
      </c>
      <c r="AW758" s="14" t="s">
        <v>31</v>
      </c>
      <c r="AX758" s="14" t="s">
        <v>74</v>
      </c>
      <c r="AY758" s="277" t="s">
        <v>160</v>
      </c>
    </row>
    <row r="759" s="14" customFormat="1">
      <c r="A759" s="14"/>
      <c r="B759" s="267"/>
      <c r="C759" s="268"/>
      <c r="D759" s="258" t="s">
        <v>169</v>
      </c>
      <c r="E759" s="269" t="s">
        <v>1</v>
      </c>
      <c r="F759" s="270" t="s">
        <v>904</v>
      </c>
      <c r="G759" s="268"/>
      <c r="H759" s="271">
        <v>84.599999999999994</v>
      </c>
      <c r="I759" s="272"/>
      <c r="J759" s="268"/>
      <c r="K759" s="268"/>
      <c r="L759" s="273"/>
      <c r="M759" s="274"/>
      <c r="N759" s="275"/>
      <c r="O759" s="275"/>
      <c r="P759" s="275"/>
      <c r="Q759" s="275"/>
      <c r="R759" s="275"/>
      <c r="S759" s="275"/>
      <c r="T759" s="276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77" t="s">
        <v>169</v>
      </c>
      <c r="AU759" s="277" t="s">
        <v>83</v>
      </c>
      <c r="AV759" s="14" t="s">
        <v>83</v>
      </c>
      <c r="AW759" s="14" t="s">
        <v>31</v>
      </c>
      <c r="AX759" s="14" t="s">
        <v>74</v>
      </c>
      <c r="AY759" s="277" t="s">
        <v>160</v>
      </c>
    </row>
    <row r="760" s="14" customFormat="1">
      <c r="A760" s="14"/>
      <c r="B760" s="267"/>
      <c r="C760" s="268"/>
      <c r="D760" s="258" t="s">
        <v>169</v>
      </c>
      <c r="E760" s="269" t="s">
        <v>1</v>
      </c>
      <c r="F760" s="270" t="s">
        <v>921</v>
      </c>
      <c r="G760" s="268"/>
      <c r="H760" s="271">
        <v>201.19</v>
      </c>
      <c r="I760" s="272"/>
      <c r="J760" s="268"/>
      <c r="K760" s="268"/>
      <c r="L760" s="273"/>
      <c r="M760" s="274"/>
      <c r="N760" s="275"/>
      <c r="O760" s="275"/>
      <c r="P760" s="275"/>
      <c r="Q760" s="275"/>
      <c r="R760" s="275"/>
      <c r="S760" s="275"/>
      <c r="T760" s="276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77" t="s">
        <v>169</v>
      </c>
      <c r="AU760" s="277" t="s">
        <v>83</v>
      </c>
      <c r="AV760" s="14" t="s">
        <v>83</v>
      </c>
      <c r="AW760" s="14" t="s">
        <v>31</v>
      </c>
      <c r="AX760" s="14" t="s">
        <v>74</v>
      </c>
      <c r="AY760" s="277" t="s">
        <v>160</v>
      </c>
    </row>
    <row r="761" s="14" customFormat="1">
      <c r="A761" s="14"/>
      <c r="B761" s="267"/>
      <c r="C761" s="268"/>
      <c r="D761" s="258" t="s">
        <v>169</v>
      </c>
      <c r="E761" s="269" t="s">
        <v>1</v>
      </c>
      <c r="F761" s="270" t="s">
        <v>1634</v>
      </c>
      <c r="G761" s="268"/>
      <c r="H761" s="271">
        <v>107.15000000000001</v>
      </c>
      <c r="I761" s="272"/>
      <c r="J761" s="268"/>
      <c r="K761" s="268"/>
      <c r="L761" s="273"/>
      <c r="M761" s="274"/>
      <c r="N761" s="275"/>
      <c r="O761" s="275"/>
      <c r="P761" s="275"/>
      <c r="Q761" s="275"/>
      <c r="R761" s="275"/>
      <c r="S761" s="275"/>
      <c r="T761" s="276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77" t="s">
        <v>169</v>
      </c>
      <c r="AU761" s="277" t="s">
        <v>83</v>
      </c>
      <c r="AV761" s="14" t="s">
        <v>83</v>
      </c>
      <c r="AW761" s="14" t="s">
        <v>31</v>
      </c>
      <c r="AX761" s="14" t="s">
        <v>74</v>
      </c>
      <c r="AY761" s="277" t="s">
        <v>160</v>
      </c>
    </row>
    <row r="762" s="16" customFormat="1">
      <c r="A762" s="16"/>
      <c r="B762" s="299"/>
      <c r="C762" s="300"/>
      <c r="D762" s="258" t="s">
        <v>169</v>
      </c>
      <c r="E762" s="301" t="s">
        <v>1</v>
      </c>
      <c r="F762" s="302" t="s">
        <v>189</v>
      </c>
      <c r="G762" s="300"/>
      <c r="H762" s="303">
        <v>936.84000000000003</v>
      </c>
      <c r="I762" s="304"/>
      <c r="J762" s="300"/>
      <c r="K762" s="300"/>
      <c r="L762" s="305"/>
      <c r="M762" s="306"/>
      <c r="N762" s="307"/>
      <c r="O762" s="307"/>
      <c r="P762" s="307"/>
      <c r="Q762" s="307"/>
      <c r="R762" s="307"/>
      <c r="S762" s="307"/>
      <c r="T762" s="308"/>
      <c r="U762" s="16"/>
      <c r="V762" s="16"/>
      <c r="W762" s="16"/>
      <c r="X762" s="16"/>
      <c r="Y762" s="16"/>
      <c r="Z762" s="16"/>
      <c r="AA762" s="16"/>
      <c r="AB762" s="16"/>
      <c r="AC762" s="16"/>
      <c r="AD762" s="16"/>
      <c r="AE762" s="16"/>
      <c r="AT762" s="309" t="s">
        <v>169</v>
      </c>
      <c r="AU762" s="309" t="s">
        <v>83</v>
      </c>
      <c r="AV762" s="16" t="s">
        <v>167</v>
      </c>
      <c r="AW762" s="16" t="s">
        <v>31</v>
      </c>
      <c r="AX762" s="16" t="s">
        <v>8</v>
      </c>
      <c r="AY762" s="309" t="s">
        <v>160</v>
      </c>
    </row>
    <row r="763" s="2" customFormat="1" ht="16.5" customHeight="1">
      <c r="A763" s="39"/>
      <c r="B763" s="40"/>
      <c r="C763" s="278" t="s">
        <v>1635</v>
      </c>
      <c r="D763" s="278" t="s">
        <v>173</v>
      </c>
      <c r="E763" s="279" t="s">
        <v>1636</v>
      </c>
      <c r="F763" s="280" t="s">
        <v>1637</v>
      </c>
      <c r="G763" s="281" t="s">
        <v>166</v>
      </c>
      <c r="H763" s="282">
        <v>1124.21</v>
      </c>
      <c r="I763" s="283"/>
      <c r="J763" s="282">
        <f>ROUND(I763*H763,0)</f>
        <v>0</v>
      </c>
      <c r="K763" s="284"/>
      <c r="L763" s="285"/>
      <c r="M763" s="286" t="s">
        <v>1</v>
      </c>
      <c r="N763" s="287" t="s">
        <v>39</v>
      </c>
      <c r="O763" s="92"/>
      <c r="P763" s="252">
        <f>O763*H763</f>
        <v>0</v>
      </c>
      <c r="Q763" s="252">
        <v>4.0000000000000003E-05</v>
      </c>
      <c r="R763" s="252">
        <f>Q763*H763</f>
        <v>0.044968400000000006</v>
      </c>
      <c r="S763" s="252">
        <v>0</v>
      </c>
      <c r="T763" s="253">
        <f>S763*H763</f>
        <v>0</v>
      </c>
      <c r="U763" s="39"/>
      <c r="V763" s="39"/>
      <c r="W763" s="39"/>
      <c r="X763" s="39"/>
      <c r="Y763" s="39"/>
      <c r="Z763" s="39"/>
      <c r="AA763" s="39"/>
      <c r="AB763" s="39"/>
      <c r="AC763" s="39"/>
      <c r="AD763" s="39"/>
      <c r="AE763" s="39"/>
      <c r="AR763" s="254" t="s">
        <v>438</v>
      </c>
      <c r="AT763" s="254" t="s">
        <v>173</v>
      </c>
      <c r="AU763" s="254" t="s">
        <v>83</v>
      </c>
      <c r="AY763" s="18" t="s">
        <v>160</v>
      </c>
      <c r="BE763" s="255">
        <f>IF(N763="základní",J763,0)</f>
        <v>0</v>
      </c>
      <c r="BF763" s="255">
        <f>IF(N763="snížená",J763,0)</f>
        <v>0</v>
      </c>
      <c r="BG763" s="255">
        <f>IF(N763="zákl. přenesená",J763,0)</f>
        <v>0</v>
      </c>
      <c r="BH763" s="255">
        <f>IF(N763="sníž. přenesená",J763,0)</f>
        <v>0</v>
      </c>
      <c r="BI763" s="255">
        <f>IF(N763="nulová",J763,0)</f>
        <v>0</v>
      </c>
      <c r="BJ763" s="18" t="s">
        <v>8</v>
      </c>
      <c r="BK763" s="255">
        <f>ROUND(I763*H763,0)</f>
        <v>0</v>
      </c>
      <c r="BL763" s="18" t="s">
        <v>260</v>
      </c>
      <c r="BM763" s="254" t="s">
        <v>1638</v>
      </c>
    </row>
    <row r="764" s="14" customFormat="1">
      <c r="A764" s="14"/>
      <c r="B764" s="267"/>
      <c r="C764" s="268"/>
      <c r="D764" s="258" t="s">
        <v>169</v>
      </c>
      <c r="E764" s="269" t="s">
        <v>1</v>
      </c>
      <c r="F764" s="270" t="s">
        <v>1639</v>
      </c>
      <c r="G764" s="268"/>
      <c r="H764" s="271">
        <v>1124.21</v>
      </c>
      <c r="I764" s="272"/>
      <c r="J764" s="268"/>
      <c r="K764" s="268"/>
      <c r="L764" s="273"/>
      <c r="M764" s="274"/>
      <c r="N764" s="275"/>
      <c r="O764" s="275"/>
      <c r="P764" s="275"/>
      <c r="Q764" s="275"/>
      <c r="R764" s="275"/>
      <c r="S764" s="275"/>
      <c r="T764" s="276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77" t="s">
        <v>169</v>
      </c>
      <c r="AU764" s="277" t="s">
        <v>83</v>
      </c>
      <c r="AV764" s="14" t="s">
        <v>83</v>
      </c>
      <c r="AW764" s="14" t="s">
        <v>31</v>
      </c>
      <c r="AX764" s="14" t="s">
        <v>8</v>
      </c>
      <c r="AY764" s="277" t="s">
        <v>160</v>
      </c>
    </row>
    <row r="765" s="2" customFormat="1" ht="24.15" customHeight="1">
      <c r="A765" s="39"/>
      <c r="B765" s="40"/>
      <c r="C765" s="243" t="s">
        <v>1640</v>
      </c>
      <c r="D765" s="243" t="s">
        <v>163</v>
      </c>
      <c r="E765" s="244" t="s">
        <v>1641</v>
      </c>
      <c r="F765" s="245" t="s">
        <v>1642</v>
      </c>
      <c r="G765" s="246" t="s">
        <v>166</v>
      </c>
      <c r="H765" s="247">
        <v>533</v>
      </c>
      <c r="I765" s="248"/>
      <c r="J765" s="247">
        <f>ROUND(I765*H765,0)</f>
        <v>0</v>
      </c>
      <c r="K765" s="249"/>
      <c r="L765" s="45"/>
      <c r="M765" s="250" t="s">
        <v>1</v>
      </c>
      <c r="N765" s="251" t="s">
        <v>39</v>
      </c>
      <c r="O765" s="92"/>
      <c r="P765" s="252">
        <f>O765*H765</f>
        <v>0</v>
      </c>
      <c r="Q765" s="252">
        <v>0</v>
      </c>
      <c r="R765" s="252">
        <f>Q765*H765</f>
        <v>0</v>
      </c>
      <c r="S765" s="252">
        <v>0</v>
      </c>
      <c r="T765" s="253">
        <f>S765*H765</f>
        <v>0</v>
      </c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R765" s="254" t="s">
        <v>260</v>
      </c>
      <c r="AT765" s="254" t="s">
        <v>163</v>
      </c>
      <c r="AU765" s="254" t="s">
        <v>83</v>
      </c>
      <c r="AY765" s="18" t="s">
        <v>160</v>
      </c>
      <c r="BE765" s="255">
        <f>IF(N765="základní",J765,0)</f>
        <v>0</v>
      </c>
      <c r="BF765" s="255">
        <f>IF(N765="snížená",J765,0)</f>
        <v>0</v>
      </c>
      <c r="BG765" s="255">
        <f>IF(N765="zákl. přenesená",J765,0)</f>
        <v>0</v>
      </c>
      <c r="BH765" s="255">
        <f>IF(N765="sníž. přenesená",J765,0)</f>
        <v>0</v>
      </c>
      <c r="BI765" s="255">
        <f>IF(N765="nulová",J765,0)</f>
        <v>0</v>
      </c>
      <c r="BJ765" s="18" t="s">
        <v>8</v>
      </c>
      <c r="BK765" s="255">
        <f>ROUND(I765*H765,0)</f>
        <v>0</v>
      </c>
      <c r="BL765" s="18" t="s">
        <v>260</v>
      </c>
      <c r="BM765" s="254" t="s">
        <v>1643</v>
      </c>
    </row>
    <row r="766" s="14" customFormat="1">
      <c r="A766" s="14"/>
      <c r="B766" s="267"/>
      <c r="C766" s="268"/>
      <c r="D766" s="258" t="s">
        <v>169</v>
      </c>
      <c r="E766" s="269" t="s">
        <v>1</v>
      </c>
      <c r="F766" s="270" t="s">
        <v>1644</v>
      </c>
      <c r="G766" s="268"/>
      <c r="H766" s="271">
        <v>533</v>
      </c>
      <c r="I766" s="272"/>
      <c r="J766" s="268"/>
      <c r="K766" s="268"/>
      <c r="L766" s="273"/>
      <c r="M766" s="274"/>
      <c r="N766" s="275"/>
      <c r="O766" s="275"/>
      <c r="P766" s="275"/>
      <c r="Q766" s="275"/>
      <c r="R766" s="275"/>
      <c r="S766" s="275"/>
      <c r="T766" s="276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77" t="s">
        <v>169</v>
      </c>
      <c r="AU766" s="277" t="s">
        <v>83</v>
      </c>
      <c r="AV766" s="14" t="s">
        <v>83</v>
      </c>
      <c r="AW766" s="14" t="s">
        <v>31</v>
      </c>
      <c r="AX766" s="14" t="s">
        <v>8</v>
      </c>
      <c r="AY766" s="277" t="s">
        <v>160</v>
      </c>
    </row>
    <row r="767" s="2" customFormat="1" ht="16.5" customHeight="1">
      <c r="A767" s="39"/>
      <c r="B767" s="40"/>
      <c r="C767" s="278" t="s">
        <v>1645</v>
      </c>
      <c r="D767" s="278" t="s">
        <v>173</v>
      </c>
      <c r="E767" s="279" t="s">
        <v>1636</v>
      </c>
      <c r="F767" s="280" t="s">
        <v>1637</v>
      </c>
      <c r="G767" s="281" t="s">
        <v>166</v>
      </c>
      <c r="H767" s="282">
        <v>639.60000000000002</v>
      </c>
      <c r="I767" s="283"/>
      <c r="J767" s="282">
        <f>ROUND(I767*H767,0)</f>
        <v>0</v>
      </c>
      <c r="K767" s="284"/>
      <c r="L767" s="285"/>
      <c r="M767" s="286" t="s">
        <v>1</v>
      </c>
      <c r="N767" s="287" t="s">
        <v>39</v>
      </c>
      <c r="O767" s="92"/>
      <c r="P767" s="252">
        <f>O767*H767</f>
        <v>0</v>
      </c>
      <c r="Q767" s="252">
        <v>4.0000000000000003E-05</v>
      </c>
      <c r="R767" s="252">
        <f>Q767*H767</f>
        <v>0.025584000000000003</v>
      </c>
      <c r="S767" s="252">
        <v>0</v>
      </c>
      <c r="T767" s="253">
        <f>S767*H767</f>
        <v>0</v>
      </c>
      <c r="U767" s="39"/>
      <c r="V767" s="39"/>
      <c r="W767" s="39"/>
      <c r="X767" s="39"/>
      <c r="Y767" s="39"/>
      <c r="Z767" s="39"/>
      <c r="AA767" s="39"/>
      <c r="AB767" s="39"/>
      <c r="AC767" s="39"/>
      <c r="AD767" s="39"/>
      <c r="AE767" s="39"/>
      <c r="AR767" s="254" t="s">
        <v>438</v>
      </c>
      <c r="AT767" s="254" t="s">
        <v>173</v>
      </c>
      <c r="AU767" s="254" t="s">
        <v>83</v>
      </c>
      <c r="AY767" s="18" t="s">
        <v>160</v>
      </c>
      <c r="BE767" s="255">
        <f>IF(N767="základní",J767,0)</f>
        <v>0</v>
      </c>
      <c r="BF767" s="255">
        <f>IF(N767="snížená",J767,0)</f>
        <v>0</v>
      </c>
      <c r="BG767" s="255">
        <f>IF(N767="zákl. přenesená",J767,0)</f>
        <v>0</v>
      </c>
      <c r="BH767" s="255">
        <f>IF(N767="sníž. přenesená",J767,0)</f>
        <v>0</v>
      </c>
      <c r="BI767" s="255">
        <f>IF(N767="nulová",J767,0)</f>
        <v>0</v>
      </c>
      <c r="BJ767" s="18" t="s">
        <v>8</v>
      </c>
      <c r="BK767" s="255">
        <f>ROUND(I767*H767,0)</f>
        <v>0</v>
      </c>
      <c r="BL767" s="18" t="s">
        <v>260</v>
      </c>
      <c r="BM767" s="254" t="s">
        <v>1646</v>
      </c>
    </row>
    <row r="768" s="14" customFormat="1">
      <c r="A768" s="14"/>
      <c r="B768" s="267"/>
      <c r="C768" s="268"/>
      <c r="D768" s="258" t="s">
        <v>169</v>
      </c>
      <c r="E768" s="269" t="s">
        <v>1</v>
      </c>
      <c r="F768" s="270" t="s">
        <v>1647</v>
      </c>
      <c r="G768" s="268"/>
      <c r="H768" s="271">
        <v>639.60000000000002</v>
      </c>
      <c r="I768" s="272"/>
      <c r="J768" s="268"/>
      <c r="K768" s="268"/>
      <c r="L768" s="273"/>
      <c r="M768" s="274"/>
      <c r="N768" s="275"/>
      <c r="O768" s="275"/>
      <c r="P768" s="275"/>
      <c r="Q768" s="275"/>
      <c r="R768" s="275"/>
      <c r="S768" s="275"/>
      <c r="T768" s="276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77" t="s">
        <v>169</v>
      </c>
      <c r="AU768" s="277" t="s">
        <v>83</v>
      </c>
      <c r="AV768" s="14" t="s">
        <v>83</v>
      </c>
      <c r="AW768" s="14" t="s">
        <v>31</v>
      </c>
      <c r="AX768" s="14" t="s">
        <v>8</v>
      </c>
      <c r="AY768" s="277" t="s">
        <v>160</v>
      </c>
    </row>
    <row r="769" s="2" customFormat="1" ht="24.15" customHeight="1">
      <c r="A769" s="39"/>
      <c r="B769" s="40"/>
      <c r="C769" s="243" t="s">
        <v>1648</v>
      </c>
      <c r="D769" s="243" t="s">
        <v>163</v>
      </c>
      <c r="E769" s="244" t="s">
        <v>1649</v>
      </c>
      <c r="F769" s="245" t="s">
        <v>1650</v>
      </c>
      <c r="G769" s="246" t="s">
        <v>166</v>
      </c>
      <c r="H769" s="247">
        <v>2920.1399999999999</v>
      </c>
      <c r="I769" s="248"/>
      <c r="J769" s="247">
        <f>ROUND(I769*H769,0)</f>
        <v>0</v>
      </c>
      <c r="K769" s="249"/>
      <c r="L769" s="45"/>
      <c r="M769" s="250" t="s">
        <v>1</v>
      </c>
      <c r="N769" s="251" t="s">
        <v>39</v>
      </c>
      <c r="O769" s="92"/>
      <c r="P769" s="252">
        <f>O769*H769</f>
        <v>0</v>
      </c>
      <c r="Q769" s="252">
        <v>0.000205</v>
      </c>
      <c r="R769" s="252">
        <f>Q769*H769</f>
        <v>0.59862870000000001</v>
      </c>
      <c r="S769" s="252">
        <v>0</v>
      </c>
      <c r="T769" s="253">
        <f>S769*H769</f>
        <v>0</v>
      </c>
      <c r="U769" s="39"/>
      <c r="V769" s="39"/>
      <c r="W769" s="39"/>
      <c r="X769" s="39"/>
      <c r="Y769" s="39"/>
      <c r="Z769" s="39"/>
      <c r="AA769" s="39"/>
      <c r="AB769" s="39"/>
      <c r="AC769" s="39"/>
      <c r="AD769" s="39"/>
      <c r="AE769" s="39"/>
      <c r="AR769" s="254" t="s">
        <v>260</v>
      </c>
      <c r="AT769" s="254" t="s">
        <v>163</v>
      </c>
      <c r="AU769" s="254" t="s">
        <v>83</v>
      </c>
      <c r="AY769" s="18" t="s">
        <v>160</v>
      </c>
      <c r="BE769" s="255">
        <f>IF(N769="základní",J769,0)</f>
        <v>0</v>
      </c>
      <c r="BF769" s="255">
        <f>IF(N769="snížená",J769,0)</f>
        <v>0</v>
      </c>
      <c r="BG769" s="255">
        <f>IF(N769="zákl. přenesená",J769,0)</f>
        <v>0</v>
      </c>
      <c r="BH769" s="255">
        <f>IF(N769="sníž. přenesená",J769,0)</f>
        <v>0</v>
      </c>
      <c r="BI769" s="255">
        <f>IF(N769="nulová",J769,0)</f>
        <v>0</v>
      </c>
      <c r="BJ769" s="18" t="s">
        <v>8</v>
      </c>
      <c r="BK769" s="255">
        <f>ROUND(I769*H769,0)</f>
        <v>0</v>
      </c>
      <c r="BL769" s="18" t="s">
        <v>260</v>
      </c>
      <c r="BM769" s="254" t="s">
        <v>1651</v>
      </c>
    </row>
    <row r="770" s="14" customFormat="1">
      <c r="A770" s="14"/>
      <c r="B770" s="267"/>
      <c r="C770" s="268"/>
      <c r="D770" s="258" t="s">
        <v>169</v>
      </c>
      <c r="E770" s="269" t="s">
        <v>1</v>
      </c>
      <c r="F770" s="270" t="s">
        <v>1622</v>
      </c>
      <c r="G770" s="268"/>
      <c r="H770" s="271">
        <v>132.11000000000001</v>
      </c>
      <c r="I770" s="272"/>
      <c r="J770" s="268"/>
      <c r="K770" s="268"/>
      <c r="L770" s="273"/>
      <c r="M770" s="274"/>
      <c r="N770" s="275"/>
      <c r="O770" s="275"/>
      <c r="P770" s="275"/>
      <c r="Q770" s="275"/>
      <c r="R770" s="275"/>
      <c r="S770" s="275"/>
      <c r="T770" s="276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77" t="s">
        <v>169</v>
      </c>
      <c r="AU770" s="277" t="s">
        <v>83</v>
      </c>
      <c r="AV770" s="14" t="s">
        <v>83</v>
      </c>
      <c r="AW770" s="14" t="s">
        <v>31</v>
      </c>
      <c r="AX770" s="14" t="s">
        <v>74</v>
      </c>
      <c r="AY770" s="277" t="s">
        <v>160</v>
      </c>
    </row>
    <row r="771" s="14" customFormat="1">
      <c r="A771" s="14"/>
      <c r="B771" s="267"/>
      <c r="C771" s="268"/>
      <c r="D771" s="258" t="s">
        <v>169</v>
      </c>
      <c r="E771" s="269" t="s">
        <v>1</v>
      </c>
      <c r="F771" s="270" t="s">
        <v>1623</v>
      </c>
      <c r="G771" s="268"/>
      <c r="H771" s="271">
        <v>107.15000000000001</v>
      </c>
      <c r="I771" s="272"/>
      <c r="J771" s="268"/>
      <c r="K771" s="268"/>
      <c r="L771" s="273"/>
      <c r="M771" s="274"/>
      <c r="N771" s="275"/>
      <c r="O771" s="275"/>
      <c r="P771" s="275"/>
      <c r="Q771" s="275"/>
      <c r="R771" s="275"/>
      <c r="S771" s="275"/>
      <c r="T771" s="276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77" t="s">
        <v>169</v>
      </c>
      <c r="AU771" s="277" t="s">
        <v>83</v>
      </c>
      <c r="AV771" s="14" t="s">
        <v>83</v>
      </c>
      <c r="AW771" s="14" t="s">
        <v>31</v>
      </c>
      <c r="AX771" s="14" t="s">
        <v>74</v>
      </c>
      <c r="AY771" s="277" t="s">
        <v>160</v>
      </c>
    </row>
    <row r="772" s="15" customFormat="1">
      <c r="A772" s="15"/>
      <c r="B772" s="288"/>
      <c r="C772" s="289"/>
      <c r="D772" s="258" t="s">
        <v>169</v>
      </c>
      <c r="E772" s="290" t="s">
        <v>1</v>
      </c>
      <c r="F772" s="291" t="s">
        <v>184</v>
      </c>
      <c r="G772" s="289"/>
      <c r="H772" s="292">
        <v>239.26000000000002</v>
      </c>
      <c r="I772" s="293"/>
      <c r="J772" s="289"/>
      <c r="K772" s="289"/>
      <c r="L772" s="294"/>
      <c r="M772" s="295"/>
      <c r="N772" s="296"/>
      <c r="O772" s="296"/>
      <c r="P772" s="296"/>
      <c r="Q772" s="296"/>
      <c r="R772" s="296"/>
      <c r="S772" s="296"/>
      <c r="T772" s="297"/>
      <c r="U772" s="15"/>
      <c r="V772" s="15"/>
      <c r="W772" s="15"/>
      <c r="X772" s="15"/>
      <c r="Y772" s="15"/>
      <c r="Z772" s="15"/>
      <c r="AA772" s="15"/>
      <c r="AB772" s="15"/>
      <c r="AC772" s="15"/>
      <c r="AD772" s="15"/>
      <c r="AE772" s="15"/>
      <c r="AT772" s="298" t="s">
        <v>169</v>
      </c>
      <c r="AU772" s="298" t="s">
        <v>83</v>
      </c>
      <c r="AV772" s="15" t="s">
        <v>185</v>
      </c>
      <c r="AW772" s="15" t="s">
        <v>31</v>
      </c>
      <c r="AX772" s="15" t="s">
        <v>74</v>
      </c>
      <c r="AY772" s="298" t="s">
        <v>160</v>
      </c>
    </row>
    <row r="773" s="14" customFormat="1">
      <c r="A773" s="14"/>
      <c r="B773" s="267"/>
      <c r="C773" s="268"/>
      <c r="D773" s="258" t="s">
        <v>169</v>
      </c>
      <c r="E773" s="269" t="s">
        <v>1</v>
      </c>
      <c r="F773" s="270" t="s">
        <v>1628</v>
      </c>
      <c r="G773" s="268"/>
      <c r="H773" s="271">
        <v>2680.8800000000001</v>
      </c>
      <c r="I773" s="272"/>
      <c r="J773" s="268"/>
      <c r="K773" s="268"/>
      <c r="L773" s="273"/>
      <c r="M773" s="274"/>
      <c r="N773" s="275"/>
      <c r="O773" s="275"/>
      <c r="P773" s="275"/>
      <c r="Q773" s="275"/>
      <c r="R773" s="275"/>
      <c r="S773" s="275"/>
      <c r="T773" s="276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77" t="s">
        <v>169</v>
      </c>
      <c r="AU773" s="277" t="s">
        <v>83</v>
      </c>
      <c r="AV773" s="14" t="s">
        <v>83</v>
      </c>
      <c r="AW773" s="14" t="s">
        <v>31</v>
      </c>
      <c r="AX773" s="14" t="s">
        <v>74</v>
      </c>
      <c r="AY773" s="277" t="s">
        <v>160</v>
      </c>
    </row>
    <row r="774" s="15" customFormat="1">
      <c r="A774" s="15"/>
      <c r="B774" s="288"/>
      <c r="C774" s="289"/>
      <c r="D774" s="258" t="s">
        <v>169</v>
      </c>
      <c r="E774" s="290" t="s">
        <v>1</v>
      </c>
      <c r="F774" s="291" t="s">
        <v>184</v>
      </c>
      <c r="G774" s="289"/>
      <c r="H774" s="292">
        <v>2680.8800000000001</v>
      </c>
      <c r="I774" s="293"/>
      <c r="J774" s="289"/>
      <c r="K774" s="289"/>
      <c r="L774" s="294"/>
      <c r="M774" s="295"/>
      <c r="N774" s="296"/>
      <c r="O774" s="296"/>
      <c r="P774" s="296"/>
      <c r="Q774" s="296"/>
      <c r="R774" s="296"/>
      <c r="S774" s="296"/>
      <c r="T774" s="297"/>
      <c r="U774" s="15"/>
      <c r="V774" s="15"/>
      <c r="W774" s="15"/>
      <c r="X774" s="15"/>
      <c r="Y774" s="15"/>
      <c r="Z774" s="15"/>
      <c r="AA774" s="15"/>
      <c r="AB774" s="15"/>
      <c r="AC774" s="15"/>
      <c r="AD774" s="15"/>
      <c r="AE774" s="15"/>
      <c r="AT774" s="298" t="s">
        <v>169</v>
      </c>
      <c r="AU774" s="298" t="s">
        <v>83</v>
      </c>
      <c r="AV774" s="15" t="s">
        <v>185</v>
      </c>
      <c r="AW774" s="15" t="s">
        <v>31</v>
      </c>
      <c r="AX774" s="15" t="s">
        <v>74</v>
      </c>
      <c r="AY774" s="298" t="s">
        <v>160</v>
      </c>
    </row>
    <row r="775" s="16" customFormat="1">
      <c r="A775" s="16"/>
      <c r="B775" s="299"/>
      <c r="C775" s="300"/>
      <c r="D775" s="258" t="s">
        <v>169</v>
      </c>
      <c r="E775" s="301" t="s">
        <v>1</v>
      </c>
      <c r="F775" s="302" t="s">
        <v>189</v>
      </c>
      <c r="G775" s="300"/>
      <c r="H775" s="303">
        <v>2920.1400000000003</v>
      </c>
      <c r="I775" s="304"/>
      <c r="J775" s="300"/>
      <c r="K775" s="300"/>
      <c r="L775" s="305"/>
      <c r="M775" s="306"/>
      <c r="N775" s="307"/>
      <c r="O775" s="307"/>
      <c r="P775" s="307"/>
      <c r="Q775" s="307"/>
      <c r="R775" s="307"/>
      <c r="S775" s="307"/>
      <c r="T775" s="308"/>
      <c r="U775" s="16"/>
      <c r="V775" s="16"/>
      <c r="W775" s="16"/>
      <c r="X775" s="16"/>
      <c r="Y775" s="16"/>
      <c r="Z775" s="16"/>
      <c r="AA775" s="16"/>
      <c r="AB775" s="16"/>
      <c r="AC775" s="16"/>
      <c r="AD775" s="16"/>
      <c r="AE775" s="16"/>
      <c r="AT775" s="309" t="s">
        <v>169</v>
      </c>
      <c r="AU775" s="309" t="s">
        <v>83</v>
      </c>
      <c r="AV775" s="16" t="s">
        <v>167</v>
      </c>
      <c r="AW775" s="16" t="s">
        <v>31</v>
      </c>
      <c r="AX775" s="16" t="s">
        <v>8</v>
      </c>
      <c r="AY775" s="309" t="s">
        <v>160</v>
      </c>
    </row>
    <row r="776" s="2" customFormat="1" ht="33" customHeight="1">
      <c r="A776" s="39"/>
      <c r="B776" s="40"/>
      <c r="C776" s="243" t="s">
        <v>1652</v>
      </c>
      <c r="D776" s="243" t="s">
        <v>163</v>
      </c>
      <c r="E776" s="244" t="s">
        <v>1653</v>
      </c>
      <c r="F776" s="245" t="s">
        <v>1654</v>
      </c>
      <c r="G776" s="246" t="s">
        <v>166</v>
      </c>
      <c r="H776" s="247">
        <v>2920.1399999999999</v>
      </c>
      <c r="I776" s="248"/>
      <c r="J776" s="247">
        <f>ROUND(I776*H776,0)</f>
        <v>0</v>
      </c>
      <c r="K776" s="249"/>
      <c r="L776" s="45"/>
      <c r="M776" s="250" t="s">
        <v>1</v>
      </c>
      <c r="N776" s="251" t="s">
        <v>39</v>
      </c>
      <c r="O776" s="92"/>
      <c r="P776" s="252">
        <f>O776*H776</f>
        <v>0</v>
      </c>
      <c r="Q776" s="252">
        <v>0.00027540000000000003</v>
      </c>
      <c r="R776" s="252">
        <f>Q776*H776</f>
        <v>0.80420655600000002</v>
      </c>
      <c r="S776" s="252">
        <v>0</v>
      </c>
      <c r="T776" s="253">
        <f>S776*H776</f>
        <v>0</v>
      </c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R776" s="254" t="s">
        <v>260</v>
      </c>
      <c r="AT776" s="254" t="s">
        <v>163</v>
      </c>
      <c r="AU776" s="254" t="s">
        <v>83</v>
      </c>
      <c r="AY776" s="18" t="s">
        <v>160</v>
      </c>
      <c r="BE776" s="255">
        <f>IF(N776="základní",J776,0)</f>
        <v>0</v>
      </c>
      <c r="BF776" s="255">
        <f>IF(N776="snížená",J776,0)</f>
        <v>0</v>
      </c>
      <c r="BG776" s="255">
        <f>IF(N776="zákl. přenesená",J776,0)</f>
        <v>0</v>
      </c>
      <c r="BH776" s="255">
        <f>IF(N776="sníž. přenesená",J776,0)</f>
        <v>0</v>
      </c>
      <c r="BI776" s="255">
        <f>IF(N776="nulová",J776,0)</f>
        <v>0</v>
      </c>
      <c r="BJ776" s="18" t="s">
        <v>8</v>
      </c>
      <c r="BK776" s="255">
        <f>ROUND(I776*H776,0)</f>
        <v>0</v>
      </c>
      <c r="BL776" s="18" t="s">
        <v>260</v>
      </c>
      <c r="BM776" s="254" t="s">
        <v>1655</v>
      </c>
    </row>
    <row r="777" s="14" customFormat="1">
      <c r="A777" s="14"/>
      <c r="B777" s="267"/>
      <c r="C777" s="268"/>
      <c r="D777" s="258" t="s">
        <v>169</v>
      </c>
      <c r="E777" s="269" t="s">
        <v>1</v>
      </c>
      <c r="F777" s="270" t="s">
        <v>1623</v>
      </c>
      <c r="G777" s="268"/>
      <c r="H777" s="271">
        <v>107.15000000000001</v>
      </c>
      <c r="I777" s="272"/>
      <c r="J777" s="268"/>
      <c r="K777" s="268"/>
      <c r="L777" s="273"/>
      <c r="M777" s="274"/>
      <c r="N777" s="275"/>
      <c r="O777" s="275"/>
      <c r="P777" s="275"/>
      <c r="Q777" s="275"/>
      <c r="R777" s="275"/>
      <c r="S777" s="275"/>
      <c r="T777" s="276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77" t="s">
        <v>169</v>
      </c>
      <c r="AU777" s="277" t="s">
        <v>83</v>
      </c>
      <c r="AV777" s="14" t="s">
        <v>83</v>
      </c>
      <c r="AW777" s="14" t="s">
        <v>31</v>
      </c>
      <c r="AX777" s="14" t="s">
        <v>74</v>
      </c>
      <c r="AY777" s="277" t="s">
        <v>160</v>
      </c>
    </row>
    <row r="778" s="14" customFormat="1">
      <c r="A778" s="14"/>
      <c r="B778" s="267"/>
      <c r="C778" s="268"/>
      <c r="D778" s="258" t="s">
        <v>169</v>
      </c>
      <c r="E778" s="269" t="s">
        <v>1</v>
      </c>
      <c r="F778" s="270" t="s">
        <v>1629</v>
      </c>
      <c r="G778" s="268"/>
      <c r="H778" s="271">
        <v>132.11000000000001</v>
      </c>
      <c r="I778" s="272"/>
      <c r="J778" s="268"/>
      <c r="K778" s="268"/>
      <c r="L778" s="273"/>
      <c r="M778" s="274"/>
      <c r="N778" s="275"/>
      <c r="O778" s="275"/>
      <c r="P778" s="275"/>
      <c r="Q778" s="275"/>
      <c r="R778" s="275"/>
      <c r="S778" s="275"/>
      <c r="T778" s="276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77" t="s">
        <v>169</v>
      </c>
      <c r="AU778" s="277" t="s">
        <v>83</v>
      </c>
      <c r="AV778" s="14" t="s">
        <v>83</v>
      </c>
      <c r="AW778" s="14" t="s">
        <v>31</v>
      </c>
      <c r="AX778" s="14" t="s">
        <v>74</v>
      </c>
      <c r="AY778" s="277" t="s">
        <v>160</v>
      </c>
    </row>
    <row r="779" s="15" customFormat="1">
      <c r="A779" s="15"/>
      <c r="B779" s="288"/>
      <c r="C779" s="289"/>
      <c r="D779" s="258" t="s">
        <v>169</v>
      </c>
      <c r="E779" s="290" t="s">
        <v>1</v>
      </c>
      <c r="F779" s="291" t="s">
        <v>184</v>
      </c>
      <c r="G779" s="289"/>
      <c r="H779" s="292">
        <v>239.26000000000002</v>
      </c>
      <c r="I779" s="293"/>
      <c r="J779" s="289"/>
      <c r="K779" s="289"/>
      <c r="L779" s="294"/>
      <c r="M779" s="295"/>
      <c r="N779" s="296"/>
      <c r="O779" s="296"/>
      <c r="P779" s="296"/>
      <c r="Q779" s="296"/>
      <c r="R779" s="296"/>
      <c r="S779" s="296"/>
      <c r="T779" s="297"/>
      <c r="U779" s="15"/>
      <c r="V779" s="15"/>
      <c r="W779" s="15"/>
      <c r="X779" s="15"/>
      <c r="Y779" s="15"/>
      <c r="Z779" s="15"/>
      <c r="AA779" s="15"/>
      <c r="AB779" s="15"/>
      <c r="AC779" s="15"/>
      <c r="AD779" s="15"/>
      <c r="AE779" s="15"/>
      <c r="AT779" s="298" t="s">
        <v>169</v>
      </c>
      <c r="AU779" s="298" t="s">
        <v>83</v>
      </c>
      <c r="AV779" s="15" t="s">
        <v>185</v>
      </c>
      <c r="AW779" s="15" t="s">
        <v>31</v>
      </c>
      <c r="AX779" s="15" t="s">
        <v>74</v>
      </c>
      <c r="AY779" s="298" t="s">
        <v>160</v>
      </c>
    </row>
    <row r="780" s="14" customFormat="1">
      <c r="A780" s="14"/>
      <c r="B780" s="267"/>
      <c r="C780" s="268"/>
      <c r="D780" s="258" t="s">
        <v>169</v>
      </c>
      <c r="E780" s="269" t="s">
        <v>1</v>
      </c>
      <c r="F780" s="270" t="s">
        <v>1621</v>
      </c>
      <c r="G780" s="268"/>
      <c r="H780" s="271">
        <v>2680.8800000000001</v>
      </c>
      <c r="I780" s="272"/>
      <c r="J780" s="268"/>
      <c r="K780" s="268"/>
      <c r="L780" s="273"/>
      <c r="M780" s="274"/>
      <c r="N780" s="275"/>
      <c r="O780" s="275"/>
      <c r="P780" s="275"/>
      <c r="Q780" s="275"/>
      <c r="R780" s="275"/>
      <c r="S780" s="275"/>
      <c r="T780" s="276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77" t="s">
        <v>169</v>
      </c>
      <c r="AU780" s="277" t="s">
        <v>83</v>
      </c>
      <c r="AV780" s="14" t="s">
        <v>83</v>
      </c>
      <c r="AW780" s="14" t="s">
        <v>31</v>
      </c>
      <c r="AX780" s="14" t="s">
        <v>74</v>
      </c>
      <c r="AY780" s="277" t="s">
        <v>160</v>
      </c>
    </row>
    <row r="781" s="15" customFormat="1">
      <c r="A781" s="15"/>
      <c r="B781" s="288"/>
      <c r="C781" s="289"/>
      <c r="D781" s="258" t="s">
        <v>169</v>
      </c>
      <c r="E781" s="290" t="s">
        <v>1</v>
      </c>
      <c r="F781" s="291" t="s">
        <v>184</v>
      </c>
      <c r="G781" s="289"/>
      <c r="H781" s="292">
        <v>2680.8800000000001</v>
      </c>
      <c r="I781" s="293"/>
      <c r="J781" s="289"/>
      <c r="K781" s="289"/>
      <c r="L781" s="294"/>
      <c r="M781" s="295"/>
      <c r="N781" s="296"/>
      <c r="O781" s="296"/>
      <c r="P781" s="296"/>
      <c r="Q781" s="296"/>
      <c r="R781" s="296"/>
      <c r="S781" s="296"/>
      <c r="T781" s="297"/>
      <c r="U781" s="15"/>
      <c r="V781" s="15"/>
      <c r="W781" s="15"/>
      <c r="X781" s="15"/>
      <c r="Y781" s="15"/>
      <c r="Z781" s="15"/>
      <c r="AA781" s="15"/>
      <c r="AB781" s="15"/>
      <c r="AC781" s="15"/>
      <c r="AD781" s="15"/>
      <c r="AE781" s="15"/>
      <c r="AT781" s="298" t="s">
        <v>169</v>
      </c>
      <c r="AU781" s="298" t="s">
        <v>83</v>
      </c>
      <c r="AV781" s="15" t="s">
        <v>185</v>
      </c>
      <c r="AW781" s="15" t="s">
        <v>31</v>
      </c>
      <c r="AX781" s="15" t="s">
        <v>74</v>
      </c>
      <c r="AY781" s="298" t="s">
        <v>160</v>
      </c>
    </row>
    <row r="782" s="16" customFormat="1">
      <c r="A782" s="16"/>
      <c r="B782" s="299"/>
      <c r="C782" s="300"/>
      <c r="D782" s="258" t="s">
        <v>169</v>
      </c>
      <c r="E782" s="301" t="s">
        <v>1</v>
      </c>
      <c r="F782" s="302" t="s">
        <v>189</v>
      </c>
      <c r="G782" s="300"/>
      <c r="H782" s="303">
        <v>2920.1400000000003</v>
      </c>
      <c r="I782" s="304"/>
      <c r="J782" s="300"/>
      <c r="K782" s="300"/>
      <c r="L782" s="305"/>
      <c r="M782" s="313"/>
      <c r="N782" s="314"/>
      <c r="O782" s="314"/>
      <c r="P782" s="314"/>
      <c r="Q782" s="314"/>
      <c r="R782" s="314"/>
      <c r="S782" s="314"/>
      <c r="T782" s="315"/>
      <c r="U782" s="16"/>
      <c r="V782" s="16"/>
      <c r="W782" s="16"/>
      <c r="X782" s="16"/>
      <c r="Y782" s="16"/>
      <c r="Z782" s="16"/>
      <c r="AA782" s="16"/>
      <c r="AB782" s="16"/>
      <c r="AC782" s="16"/>
      <c r="AD782" s="16"/>
      <c r="AE782" s="16"/>
      <c r="AT782" s="309" t="s">
        <v>169</v>
      </c>
      <c r="AU782" s="309" t="s">
        <v>83</v>
      </c>
      <c r="AV782" s="16" t="s">
        <v>167</v>
      </c>
      <c r="AW782" s="16" t="s">
        <v>31</v>
      </c>
      <c r="AX782" s="16" t="s">
        <v>8</v>
      </c>
      <c r="AY782" s="309" t="s">
        <v>160</v>
      </c>
    </row>
    <row r="783" s="2" customFormat="1" ht="6.96" customHeight="1">
      <c r="A783" s="39"/>
      <c r="B783" s="67"/>
      <c r="C783" s="68"/>
      <c r="D783" s="68"/>
      <c r="E783" s="68"/>
      <c r="F783" s="68"/>
      <c r="G783" s="68"/>
      <c r="H783" s="68"/>
      <c r="I783" s="68"/>
      <c r="J783" s="68"/>
      <c r="K783" s="68"/>
      <c r="L783" s="45"/>
      <c r="M783" s="39"/>
      <c r="O783" s="39"/>
      <c r="P783" s="39"/>
      <c r="Q783" s="39"/>
      <c r="R783" s="39"/>
      <c r="S783" s="39"/>
      <c r="T783" s="39"/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</row>
  </sheetData>
  <sheetProtection sheet="1" autoFilter="0" formatColumns="0" formatRows="0" objects="1" scenarios="1" spinCount="100000" saltValue="ywFSVuEiE6+JI3d9Rv7GY65SjPedl8Qzaa5oTH1uc06bdFSRLRxnduNB7nsGpJcV7JG/CC/p/9Pmngla0/scXA==" hashValue="MVHU3h203T+MshSRttBPnw0Nz71UQ7FzdmaUx+yR/k9kYOWBBLktrCKZF4y42sWRUp4RWUQGkyNEQb6h46ecAQ==" algorithmName="SHA-512" password="CC35"/>
  <autoFilter ref="C149:K782"/>
  <mergeCells count="14">
    <mergeCell ref="E7:H7"/>
    <mergeCell ref="E9:H9"/>
    <mergeCell ref="E18:H18"/>
    <mergeCell ref="E27:H27"/>
    <mergeCell ref="E85:H85"/>
    <mergeCell ref="E87:H87"/>
    <mergeCell ref="D124:F124"/>
    <mergeCell ref="D125:F125"/>
    <mergeCell ref="D126:F126"/>
    <mergeCell ref="D127:F127"/>
    <mergeCell ref="D128:F128"/>
    <mergeCell ref="E140:H140"/>
    <mergeCell ref="E142:H14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83</v>
      </c>
    </row>
    <row r="4" s="1" customFormat="1" ht="24.96" customHeight="1">
      <c r="B4" s="21"/>
      <c r="D4" s="149" t="s">
        <v>109</v>
      </c>
      <c r="L4" s="21"/>
      <c r="M4" s="150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Příloha č.1a - Škola hrou, Trutnov, ZŠ R. Frimla 816</v>
      </c>
      <c r="F7" s="151"/>
      <c r="G7" s="151"/>
      <c r="H7" s="151"/>
      <c r="L7" s="21"/>
    </row>
    <row r="8" s="1" customFormat="1" ht="12" customHeight="1">
      <c r="B8" s="21"/>
      <c r="D8" s="151" t="s">
        <v>110</v>
      </c>
      <c r="L8" s="21"/>
    </row>
    <row r="9" s="2" customFormat="1" ht="16.5" customHeight="1">
      <c r="A9" s="39"/>
      <c r="B9" s="45"/>
      <c r="C9" s="39"/>
      <c r="D9" s="39"/>
      <c r="E9" s="152" t="s">
        <v>1656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1657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1658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10. 5. 2024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1" t="s">
        <v>27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1" t="s">
        <v>27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32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33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142" t="s">
        <v>112</v>
      </c>
      <c r="E32" s="39"/>
      <c r="F32" s="39"/>
      <c r="G32" s="39"/>
      <c r="H32" s="39"/>
      <c r="I32" s="39"/>
      <c r="J32" s="160">
        <f>J98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113</v>
      </c>
      <c r="E33" s="39"/>
      <c r="F33" s="39"/>
      <c r="G33" s="39"/>
      <c r="H33" s="39"/>
      <c r="I33" s="39"/>
      <c r="J33" s="160">
        <f>J108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2" t="s">
        <v>34</v>
      </c>
      <c r="E34" s="39"/>
      <c r="F34" s="39"/>
      <c r="G34" s="39"/>
      <c r="H34" s="39"/>
      <c r="I34" s="39"/>
      <c r="J34" s="163">
        <f>ROUND(J32 + J33,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9"/>
      <c r="E35" s="159"/>
      <c r="F35" s="159"/>
      <c r="G35" s="159"/>
      <c r="H35" s="159"/>
      <c r="I35" s="159"/>
      <c r="J35" s="159"/>
      <c r="K35" s="15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4" t="s">
        <v>36</v>
      </c>
      <c r="G36" s="39"/>
      <c r="H36" s="39"/>
      <c r="I36" s="164" t="s">
        <v>35</v>
      </c>
      <c r="J36" s="164" t="s">
        <v>37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5" t="s">
        <v>38</v>
      </c>
      <c r="E37" s="151" t="s">
        <v>39</v>
      </c>
      <c r="F37" s="166">
        <f>ROUND((SUM(BE108:BE115) + SUM(BE137:BE264)),  2)</f>
        <v>0</v>
      </c>
      <c r="G37" s="39"/>
      <c r="H37" s="39"/>
      <c r="I37" s="167">
        <v>0.20999999999999999</v>
      </c>
      <c r="J37" s="166">
        <f>ROUND(((SUM(BE108:BE115) + SUM(BE137:BE264))*I37),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1" t="s">
        <v>40</v>
      </c>
      <c r="F38" s="166">
        <f>ROUND((SUM(BF108:BF115) + SUM(BF137:BF264)),  2)</f>
        <v>0</v>
      </c>
      <c r="G38" s="39"/>
      <c r="H38" s="39"/>
      <c r="I38" s="167">
        <v>0.12</v>
      </c>
      <c r="J38" s="166">
        <f>ROUND(((SUM(BF108:BF115) + SUM(BF137:BF264))*I38),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41</v>
      </c>
      <c r="F39" s="166">
        <f>ROUND((SUM(BG108:BG115) + SUM(BG137:BG264)),  2)</f>
        <v>0</v>
      </c>
      <c r="G39" s="39"/>
      <c r="H39" s="39"/>
      <c r="I39" s="167">
        <v>0.20999999999999999</v>
      </c>
      <c r="J39" s="166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1" t="s">
        <v>42</v>
      </c>
      <c r="F40" s="166">
        <f>ROUND((SUM(BH108:BH115) + SUM(BH137:BH264)),  2)</f>
        <v>0</v>
      </c>
      <c r="G40" s="39"/>
      <c r="H40" s="39"/>
      <c r="I40" s="167">
        <v>0.12</v>
      </c>
      <c r="J40" s="166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1" t="s">
        <v>43</v>
      </c>
      <c r="F41" s="166">
        <f>ROUND((SUM(BI108:BI115) + SUM(BI137:BI264)),  2)</f>
        <v>0</v>
      </c>
      <c r="G41" s="39"/>
      <c r="H41" s="39"/>
      <c r="I41" s="167">
        <v>0</v>
      </c>
      <c r="J41" s="166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8"/>
      <c r="D43" s="169" t="s">
        <v>44</v>
      </c>
      <c r="E43" s="170"/>
      <c r="F43" s="170"/>
      <c r="G43" s="171" t="s">
        <v>45</v>
      </c>
      <c r="H43" s="172" t="s">
        <v>46</v>
      </c>
      <c r="I43" s="170"/>
      <c r="J43" s="173">
        <f>SUM(J34:J41)</f>
        <v>0</v>
      </c>
      <c r="K43" s="174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5" t="s">
        <v>47</v>
      </c>
      <c r="E50" s="176"/>
      <c r="F50" s="176"/>
      <c r="G50" s="175" t="s">
        <v>48</v>
      </c>
      <c r="H50" s="176"/>
      <c r="I50" s="176"/>
      <c r="J50" s="176"/>
      <c r="K50" s="17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7" t="s">
        <v>49</v>
      </c>
      <c r="E61" s="178"/>
      <c r="F61" s="179" t="s">
        <v>50</v>
      </c>
      <c r="G61" s="177" t="s">
        <v>49</v>
      </c>
      <c r="H61" s="178"/>
      <c r="I61" s="178"/>
      <c r="J61" s="180" t="s">
        <v>50</v>
      </c>
      <c r="K61" s="17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5" t="s">
        <v>51</v>
      </c>
      <c r="E65" s="181"/>
      <c r="F65" s="181"/>
      <c r="G65" s="175" t="s">
        <v>52</v>
      </c>
      <c r="H65" s="181"/>
      <c r="I65" s="181"/>
      <c r="J65" s="181"/>
      <c r="K65" s="18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7" t="s">
        <v>49</v>
      </c>
      <c r="E76" s="178"/>
      <c r="F76" s="179" t="s">
        <v>50</v>
      </c>
      <c r="G76" s="177" t="s">
        <v>49</v>
      </c>
      <c r="H76" s="178"/>
      <c r="I76" s="178"/>
      <c r="J76" s="180" t="s">
        <v>50</v>
      </c>
      <c r="K76" s="17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6" t="str">
        <f>E7</f>
        <v>Příloha č.1a - Škola hrou, Trutnov, ZŠ R. Frimla 816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6" t="s">
        <v>1656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1657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ELI - Elektro silnoproud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10. 5. 2024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33" t="s">
        <v>30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32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7" t="s">
        <v>115</v>
      </c>
      <c r="D96" s="188"/>
      <c r="E96" s="188"/>
      <c r="F96" s="188"/>
      <c r="G96" s="188"/>
      <c r="H96" s="188"/>
      <c r="I96" s="188"/>
      <c r="J96" s="189" t="s">
        <v>116</v>
      </c>
      <c r="K96" s="188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90" t="s">
        <v>117</v>
      </c>
      <c r="D98" s="41"/>
      <c r="E98" s="41"/>
      <c r="F98" s="41"/>
      <c r="G98" s="41"/>
      <c r="H98" s="41"/>
      <c r="I98" s="41"/>
      <c r="J98" s="111">
        <f>J137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118</v>
      </c>
    </row>
    <row r="99" s="9" customFormat="1" ht="24.96" customHeight="1">
      <c r="A99" s="9"/>
      <c r="B99" s="191"/>
      <c r="C99" s="192"/>
      <c r="D99" s="193" t="s">
        <v>1659</v>
      </c>
      <c r="E99" s="194"/>
      <c r="F99" s="194"/>
      <c r="G99" s="194"/>
      <c r="H99" s="194"/>
      <c r="I99" s="194"/>
      <c r="J99" s="195">
        <f>J138</f>
        <v>0</v>
      </c>
      <c r="K99" s="192"/>
      <c r="L99" s="19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1"/>
      <c r="C100" s="192"/>
      <c r="D100" s="193" t="s">
        <v>1660</v>
      </c>
      <c r="E100" s="194"/>
      <c r="F100" s="194"/>
      <c r="G100" s="194"/>
      <c r="H100" s="194"/>
      <c r="I100" s="194"/>
      <c r="J100" s="195">
        <f>J148</f>
        <v>0</v>
      </c>
      <c r="K100" s="192"/>
      <c r="L100" s="19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91"/>
      <c r="C101" s="192"/>
      <c r="D101" s="193" t="s">
        <v>1661</v>
      </c>
      <c r="E101" s="194"/>
      <c r="F101" s="194"/>
      <c r="G101" s="194"/>
      <c r="H101" s="194"/>
      <c r="I101" s="194"/>
      <c r="J101" s="195">
        <f>J167</f>
        <v>0</v>
      </c>
      <c r="K101" s="192"/>
      <c r="L101" s="19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1"/>
      <c r="C102" s="192"/>
      <c r="D102" s="193" t="s">
        <v>1662</v>
      </c>
      <c r="E102" s="194"/>
      <c r="F102" s="194"/>
      <c r="G102" s="194"/>
      <c r="H102" s="194"/>
      <c r="I102" s="194"/>
      <c r="J102" s="195">
        <f>J191</f>
        <v>0</v>
      </c>
      <c r="K102" s="192"/>
      <c r="L102" s="19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91"/>
      <c r="C103" s="192"/>
      <c r="D103" s="193" t="s">
        <v>1663</v>
      </c>
      <c r="E103" s="194"/>
      <c r="F103" s="194"/>
      <c r="G103" s="194"/>
      <c r="H103" s="194"/>
      <c r="I103" s="194"/>
      <c r="J103" s="195">
        <f>J222</f>
        <v>0</v>
      </c>
      <c r="K103" s="192"/>
      <c r="L103" s="19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91"/>
      <c r="C104" s="192"/>
      <c r="D104" s="193" t="s">
        <v>1664</v>
      </c>
      <c r="E104" s="194"/>
      <c r="F104" s="194"/>
      <c r="G104" s="194"/>
      <c r="H104" s="194"/>
      <c r="I104" s="194"/>
      <c r="J104" s="195">
        <f>J240</f>
        <v>0</v>
      </c>
      <c r="K104" s="192"/>
      <c r="L104" s="19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91"/>
      <c r="C105" s="192"/>
      <c r="D105" s="193" t="s">
        <v>1665</v>
      </c>
      <c r="E105" s="194"/>
      <c r="F105" s="194"/>
      <c r="G105" s="194"/>
      <c r="H105" s="194"/>
      <c r="I105" s="194"/>
      <c r="J105" s="195">
        <f>J251</f>
        <v>0</v>
      </c>
      <c r="K105" s="192"/>
      <c r="L105" s="196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9.28" customHeight="1">
      <c r="A108" s="39"/>
      <c r="B108" s="40"/>
      <c r="C108" s="190" t="s">
        <v>136</v>
      </c>
      <c r="D108" s="41"/>
      <c r="E108" s="41"/>
      <c r="F108" s="41"/>
      <c r="G108" s="41"/>
      <c r="H108" s="41"/>
      <c r="I108" s="41"/>
      <c r="J108" s="202">
        <f>ROUND(J109 + J110 + J111 + J112 + J113 + J114,2)</f>
        <v>0</v>
      </c>
      <c r="K108" s="41"/>
      <c r="L108" s="64"/>
      <c r="N108" s="203" t="s">
        <v>38</v>
      </c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8" customHeight="1">
      <c r="A109" s="39"/>
      <c r="B109" s="40"/>
      <c r="C109" s="41"/>
      <c r="D109" s="204" t="s">
        <v>137</v>
      </c>
      <c r="E109" s="205"/>
      <c r="F109" s="205"/>
      <c r="G109" s="41"/>
      <c r="H109" s="41"/>
      <c r="I109" s="41"/>
      <c r="J109" s="206">
        <v>0</v>
      </c>
      <c r="K109" s="41"/>
      <c r="L109" s="207"/>
      <c r="M109" s="208"/>
      <c r="N109" s="209" t="s">
        <v>39</v>
      </c>
      <c r="O109" s="208"/>
      <c r="P109" s="208"/>
      <c r="Q109" s="208"/>
      <c r="R109" s="208"/>
      <c r="S109" s="210"/>
      <c r="T109" s="210"/>
      <c r="U109" s="210"/>
      <c r="V109" s="210"/>
      <c r="W109" s="210"/>
      <c r="X109" s="210"/>
      <c r="Y109" s="210"/>
      <c r="Z109" s="210"/>
      <c r="AA109" s="210"/>
      <c r="AB109" s="210"/>
      <c r="AC109" s="210"/>
      <c r="AD109" s="210"/>
      <c r="AE109" s="210"/>
      <c r="AF109" s="208"/>
      <c r="AG109" s="208"/>
      <c r="AH109" s="208"/>
      <c r="AI109" s="208"/>
      <c r="AJ109" s="208"/>
      <c r="AK109" s="208"/>
      <c r="AL109" s="208"/>
      <c r="AM109" s="208"/>
      <c r="AN109" s="208"/>
      <c r="AO109" s="208"/>
      <c r="AP109" s="208"/>
      <c r="AQ109" s="208"/>
      <c r="AR109" s="208"/>
      <c r="AS109" s="208"/>
      <c r="AT109" s="208"/>
      <c r="AU109" s="208"/>
      <c r="AV109" s="208"/>
      <c r="AW109" s="208"/>
      <c r="AX109" s="208"/>
      <c r="AY109" s="211" t="s">
        <v>107</v>
      </c>
      <c r="AZ109" s="208"/>
      <c r="BA109" s="208"/>
      <c r="BB109" s="208"/>
      <c r="BC109" s="208"/>
      <c r="BD109" s="208"/>
      <c r="BE109" s="212">
        <f>IF(N109="základní",J109,0)</f>
        <v>0</v>
      </c>
      <c r="BF109" s="212">
        <f>IF(N109="snížená",J109,0)</f>
        <v>0</v>
      </c>
      <c r="BG109" s="212">
        <f>IF(N109="zákl. přenesená",J109,0)</f>
        <v>0</v>
      </c>
      <c r="BH109" s="212">
        <f>IF(N109="sníž. přenesená",J109,0)</f>
        <v>0</v>
      </c>
      <c r="BI109" s="212">
        <f>IF(N109="nulová",J109,0)</f>
        <v>0</v>
      </c>
      <c r="BJ109" s="211" t="s">
        <v>8</v>
      </c>
      <c r="BK109" s="208"/>
      <c r="BL109" s="208"/>
      <c r="BM109" s="208"/>
    </row>
    <row r="110" s="2" customFormat="1" ht="18" customHeight="1">
      <c r="A110" s="39"/>
      <c r="B110" s="40"/>
      <c r="C110" s="41"/>
      <c r="D110" s="204" t="s">
        <v>1666</v>
      </c>
      <c r="E110" s="205"/>
      <c r="F110" s="205"/>
      <c r="G110" s="41"/>
      <c r="H110" s="41"/>
      <c r="I110" s="41"/>
      <c r="J110" s="206">
        <v>0</v>
      </c>
      <c r="K110" s="41"/>
      <c r="L110" s="207"/>
      <c r="M110" s="208"/>
      <c r="N110" s="209" t="s">
        <v>39</v>
      </c>
      <c r="O110" s="208"/>
      <c r="P110" s="208"/>
      <c r="Q110" s="208"/>
      <c r="R110" s="208"/>
      <c r="S110" s="210"/>
      <c r="T110" s="210"/>
      <c r="U110" s="210"/>
      <c r="V110" s="210"/>
      <c r="W110" s="210"/>
      <c r="X110" s="210"/>
      <c r="Y110" s="210"/>
      <c r="Z110" s="210"/>
      <c r="AA110" s="210"/>
      <c r="AB110" s="210"/>
      <c r="AC110" s="210"/>
      <c r="AD110" s="210"/>
      <c r="AE110" s="210"/>
      <c r="AF110" s="208"/>
      <c r="AG110" s="208"/>
      <c r="AH110" s="208"/>
      <c r="AI110" s="208"/>
      <c r="AJ110" s="208"/>
      <c r="AK110" s="208"/>
      <c r="AL110" s="208"/>
      <c r="AM110" s="208"/>
      <c r="AN110" s="208"/>
      <c r="AO110" s="208"/>
      <c r="AP110" s="208"/>
      <c r="AQ110" s="208"/>
      <c r="AR110" s="208"/>
      <c r="AS110" s="208"/>
      <c r="AT110" s="208"/>
      <c r="AU110" s="208"/>
      <c r="AV110" s="208"/>
      <c r="AW110" s="208"/>
      <c r="AX110" s="208"/>
      <c r="AY110" s="211" t="s">
        <v>107</v>
      </c>
      <c r="AZ110" s="208"/>
      <c r="BA110" s="208"/>
      <c r="BB110" s="208"/>
      <c r="BC110" s="208"/>
      <c r="BD110" s="208"/>
      <c r="BE110" s="212">
        <f>IF(N110="základní",J110,0)</f>
        <v>0</v>
      </c>
      <c r="BF110" s="212">
        <f>IF(N110="snížená",J110,0)</f>
        <v>0</v>
      </c>
      <c r="BG110" s="212">
        <f>IF(N110="zákl. přenesená",J110,0)</f>
        <v>0</v>
      </c>
      <c r="BH110" s="212">
        <f>IF(N110="sníž. přenesená",J110,0)</f>
        <v>0</v>
      </c>
      <c r="BI110" s="212">
        <f>IF(N110="nulová",J110,0)</f>
        <v>0</v>
      </c>
      <c r="BJ110" s="211" t="s">
        <v>8</v>
      </c>
      <c r="BK110" s="208"/>
      <c r="BL110" s="208"/>
      <c r="BM110" s="208"/>
    </row>
    <row r="111" s="2" customFormat="1" ht="18" customHeight="1">
      <c r="A111" s="39"/>
      <c r="B111" s="40"/>
      <c r="C111" s="41"/>
      <c r="D111" s="204" t="s">
        <v>139</v>
      </c>
      <c r="E111" s="205"/>
      <c r="F111" s="205"/>
      <c r="G111" s="41"/>
      <c r="H111" s="41"/>
      <c r="I111" s="41"/>
      <c r="J111" s="206">
        <v>0</v>
      </c>
      <c r="K111" s="41"/>
      <c r="L111" s="207"/>
      <c r="M111" s="208"/>
      <c r="N111" s="209" t="s">
        <v>39</v>
      </c>
      <c r="O111" s="208"/>
      <c r="P111" s="208"/>
      <c r="Q111" s="208"/>
      <c r="R111" s="208"/>
      <c r="S111" s="210"/>
      <c r="T111" s="210"/>
      <c r="U111" s="210"/>
      <c r="V111" s="210"/>
      <c r="W111" s="210"/>
      <c r="X111" s="210"/>
      <c r="Y111" s="210"/>
      <c r="Z111" s="210"/>
      <c r="AA111" s="210"/>
      <c r="AB111" s="210"/>
      <c r="AC111" s="210"/>
      <c r="AD111" s="210"/>
      <c r="AE111" s="210"/>
      <c r="AF111" s="208"/>
      <c r="AG111" s="208"/>
      <c r="AH111" s="208"/>
      <c r="AI111" s="208"/>
      <c r="AJ111" s="208"/>
      <c r="AK111" s="208"/>
      <c r="AL111" s="208"/>
      <c r="AM111" s="208"/>
      <c r="AN111" s="208"/>
      <c r="AO111" s="208"/>
      <c r="AP111" s="208"/>
      <c r="AQ111" s="208"/>
      <c r="AR111" s="208"/>
      <c r="AS111" s="208"/>
      <c r="AT111" s="208"/>
      <c r="AU111" s="208"/>
      <c r="AV111" s="208"/>
      <c r="AW111" s="208"/>
      <c r="AX111" s="208"/>
      <c r="AY111" s="211" t="s">
        <v>107</v>
      </c>
      <c r="AZ111" s="208"/>
      <c r="BA111" s="208"/>
      <c r="BB111" s="208"/>
      <c r="BC111" s="208"/>
      <c r="BD111" s="208"/>
      <c r="BE111" s="212">
        <f>IF(N111="základní",J111,0)</f>
        <v>0</v>
      </c>
      <c r="BF111" s="212">
        <f>IF(N111="snížená",J111,0)</f>
        <v>0</v>
      </c>
      <c r="BG111" s="212">
        <f>IF(N111="zákl. přenesená",J111,0)</f>
        <v>0</v>
      </c>
      <c r="BH111" s="212">
        <f>IF(N111="sníž. přenesená",J111,0)</f>
        <v>0</v>
      </c>
      <c r="BI111" s="212">
        <f>IF(N111="nulová",J111,0)</f>
        <v>0</v>
      </c>
      <c r="BJ111" s="211" t="s">
        <v>8</v>
      </c>
      <c r="BK111" s="208"/>
      <c r="BL111" s="208"/>
      <c r="BM111" s="208"/>
    </row>
    <row r="112" s="2" customFormat="1" ht="18" customHeight="1">
      <c r="A112" s="39"/>
      <c r="B112" s="40"/>
      <c r="C112" s="41"/>
      <c r="D112" s="204" t="s">
        <v>140</v>
      </c>
      <c r="E112" s="205"/>
      <c r="F112" s="205"/>
      <c r="G112" s="41"/>
      <c r="H112" s="41"/>
      <c r="I112" s="41"/>
      <c r="J112" s="206">
        <v>0</v>
      </c>
      <c r="K112" s="41"/>
      <c r="L112" s="207"/>
      <c r="M112" s="208"/>
      <c r="N112" s="209" t="s">
        <v>39</v>
      </c>
      <c r="O112" s="208"/>
      <c r="P112" s="208"/>
      <c r="Q112" s="208"/>
      <c r="R112" s="208"/>
      <c r="S112" s="210"/>
      <c r="T112" s="210"/>
      <c r="U112" s="210"/>
      <c r="V112" s="210"/>
      <c r="W112" s="210"/>
      <c r="X112" s="210"/>
      <c r="Y112" s="210"/>
      <c r="Z112" s="210"/>
      <c r="AA112" s="210"/>
      <c r="AB112" s="210"/>
      <c r="AC112" s="210"/>
      <c r="AD112" s="210"/>
      <c r="AE112" s="210"/>
      <c r="AF112" s="208"/>
      <c r="AG112" s="208"/>
      <c r="AH112" s="208"/>
      <c r="AI112" s="208"/>
      <c r="AJ112" s="208"/>
      <c r="AK112" s="208"/>
      <c r="AL112" s="208"/>
      <c r="AM112" s="208"/>
      <c r="AN112" s="208"/>
      <c r="AO112" s="208"/>
      <c r="AP112" s="208"/>
      <c r="AQ112" s="208"/>
      <c r="AR112" s="208"/>
      <c r="AS112" s="208"/>
      <c r="AT112" s="208"/>
      <c r="AU112" s="208"/>
      <c r="AV112" s="208"/>
      <c r="AW112" s="208"/>
      <c r="AX112" s="208"/>
      <c r="AY112" s="211" t="s">
        <v>107</v>
      </c>
      <c r="AZ112" s="208"/>
      <c r="BA112" s="208"/>
      <c r="BB112" s="208"/>
      <c r="BC112" s="208"/>
      <c r="BD112" s="208"/>
      <c r="BE112" s="212">
        <f>IF(N112="základní",J112,0)</f>
        <v>0</v>
      </c>
      <c r="BF112" s="212">
        <f>IF(N112="snížená",J112,0)</f>
        <v>0</v>
      </c>
      <c r="BG112" s="212">
        <f>IF(N112="zákl. přenesená",J112,0)</f>
        <v>0</v>
      </c>
      <c r="BH112" s="212">
        <f>IF(N112="sníž. přenesená",J112,0)</f>
        <v>0</v>
      </c>
      <c r="BI112" s="212">
        <f>IF(N112="nulová",J112,0)</f>
        <v>0</v>
      </c>
      <c r="BJ112" s="211" t="s">
        <v>8</v>
      </c>
      <c r="BK112" s="208"/>
      <c r="BL112" s="208"/>
      <c r="BM112" s="208"/>
    </row>
    <row r="113" s="2" customFormat="1" ht="18" customHeight="1">
      <c r="A113" s="39"/>
      <c r="B113" s="40"/>
      <c r="C113" s="41"/>
      <c r="D113" s="204" t="s">
        <v>1667</v>
      </c>
      <c r="E113" s="205"/>
      <c r="F113" s="205"/>
      <c r="G113" s="41"/>
      <c r="H113" s="41"/>
      <c r="I113" s="41"/>
      <c r="J113" s="206">
        <v>0</v>
      </c>
      <c r="K113" s="41"/>
      <c r="L113" s="207"/>
      <c r="M113" s="208"/>
      <c r="N113" s="209" t="s">
        <v>39</v>
      </c>
      <c r="O113" s="208"/>
      <c r="P113" s="208"/>
      <c r="Q113" s="208"/>
      <c r="R113" s="208"/>
      <c r="S113" s="210"/>
      <c r="T113" s="210"/>
      <c r="U113" s="210"/>
      <c r="V113" s="210"/>
      <c r="W113" s="210"/>
      <c r="X113" s="210"/>
      <c r="Y113" s="210"/>
      <c r="Z113" s="210"/>
      <c r="AA113" s="210"/>
      <c r="AB113" s="210"/>
      <c r="AC113" s="210"/>
      <c r="AD113" s="210"/>
      <c r="AE113" s="210"/>
      <c r="AF113" s="208"/>
      <c r="AG113" s="208"/>
      <c r="AH113" s="208"/>
      <c r="AI113" s="208"/>
      <c r="AJ113" s="208"/>
      <c r="AK113" s="208"/>
      <c r="AL113" s="208"/>
      <c r="AM113" s="208"/>
      <c r="AN113" s="208"/>
      <c r="AO113" s="208"/>
      <c r="AP113" s="208"/>
      <c r="AQ113" s="208"/>
      <c r="AR113" s="208"/>
      <c r="AS113" s="208"/>
      <c r="AT113" s="208"/>
      <c r="AU113" s="208"/>
      <c r="AV113" s="208"/>
      <c r="AW113" s="208"/>
      <c r="AX113" s="208"/>
      <c r="AY113" s="211" t="s">
        <v>107</v>
      </c>
      <c r="AZ113" s="208"/>
      <c r="BA113" s="208"/>
      <c r="BB113" s="208"/>
      <c r="BC113" s="208"/>
      <c r="BD113" s="208"/>
      <c r="BE113" s="212">
        <f>IF(N113="základní",J113,0)</f>
        <v>0</v>
      </c>
      <c r="BF113" s="212">
        <f>IF(N113="snížená",J113,0)</f>
        <v>0</v>
      </c>
      <c r="BG113" s="212">
        <f>IF(N113="zákl. přenesená",J113,0)</f>
        <v>0</v>
      </c>
      <c r="BH113" s="212">
        <f>IF(N113="sníž. přenesená",J113,0)</f>
        <v>0</v>
      </c>
      <c r="BI113" s="212">
        <f>IF(N113="nulová",J113,0)</f>
        <v>0</v>
      </c>
      <c r="BJ113" s="211" t="s">
        <v>8</v>
      </c>
      <c r="BK113" s="208"/>
      <c r="BL113" s="208"/>
      <c r="BM113" s="208"/>
    </row>
    <row r="114" s="2" customFormat="1" ht="18" customHeight="1">
      <c r="A114" s="39"/>
      <c r="B114" s="40"/>
      <c r="C114" s="41"/>
      <c r="D114" s="205" t="s">
        <v>142</v>
      </c>
      <c r="E114" s="41"/>
      <c r="F114" s="41"/>
      <c r="G114" s="41"/>
      <c r="H114" s="41"/>
      <c r="I114" s="41"/>
      <c r="J114" s="206">
        <f>ROUND(J32*T114,2)</f>
        <v>0</v>
      </c>
      <c r="K114" s="41"/>
      <c r="L114" s="207"/>
      <c r="M114" s="208"/>
      <c r="N114" s="209" t="s">
        <v>39</v>
      </c>
      <c r="O114" s="208"/>
      <c r="P114" s="208"/>
      <c r="Q114" s="208"/>
      <c r="R114" s="208"/>
      <c r="S114" s="210"/>
      <c r="T114" s="210"/>
      <c r="U114" s="210"/>
      <c r="V114" s="210"/>
      <c r="W114" s="210"/>
      <c r="X114" s="210"/>
      <c r="Y114" s="210"/>
      <c r="Z114" s="210"/>
      <c r="AA114" s="210"/>
      <c r="AB114" s="210"/>
      <c r="AC114" s="210"/>
      <c r="AD114" s="210"/>
      <c r="AE114" s="210"/>
      <c r="AF114" s="208"/>
      <c r="AG114" s="208"/>
      <c r="AH114" s="208"/>
      <c r="AI114" s="208"/>
      <c r="AJ114" s="208"/>
      <c r="AK114" s="208"/>
      <c r="AL114" s="208"/>
      <c r="AM114" s="208"/>
      <c r="AN114" s="208"/>
      <c r="AO114" s="208"/>
      <c r="AP114" s="208"/>
      <c r="AQ114" s="208"/>
      <c r="AR114" s="208"/>
      <c r="AS114" s="208"/>
      <c r="AT114" s="208"/>
      <c r="AU114" s="208"/>
      <c r="AV114" s="208"/>
      <c r="AW114" s="208"/>
      <c r="AX114" s="208"/>
      <c r="AY114" s="211" t="s">
        <v>143</v>
      </c>
      <c r="AZ114" s="208"/>
      <c r="BA114" s="208"/>
      <c r="BB114" s="208"/>
      <c r="BC114" s="208"/>
      <c r="BD114" s="208"/>
      <c r="BE114" s="212">
        <f>IF(N114="základní",J114,0)</f>
        <v>0</v>
      </c>
      <c r="BF114" s="212">
        <f>IF(N114="snížená",J114,0)</f>
        <v>0</v>
      </c>
      <c r="BG114" s="212">
        <f>IF(N114="zákl. přenesená",J114,0)</f>
        <v>0</v>
      </c>
      <c r="BH114" s="212">
        <f>IF(N114="sníž. přenesená",J114,0)</f>
        <v>0</v>
      </c>
      <c r="BI114" s="212">
        <f>IF(N114="nulová",J114,0)</f>
        <v>0</v>
      </c>
      <c r="BJ114" s="211" t="s">
        <v>8</v>
      </c>
      <c r="BK114" s="208"/>
      <c r="BL114" s="208"/>
      <c r="BM114" s="208"/>
    </row>
    <row r="115" s="2" customForma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9.28" customHeight="1">
      <c r="A116" s="39"/>
      <c r="B116" s="40"/>
      <c r="C116" s="213" t="s">
        <v>144</v>
      </c>
      <c r="D116" s="188"/>
      <c r="E116" s="188"/>
      <c r="F116" s="188"/>
      <c r="G116" s="188"/>
      <c r="H116" s="188"/>
      <c r="I116" s="188"/>
      <c r="J116" s="214">
        <f>ROUND(J98+J108,2)</f>
        <v>0</v>
      </c>
      <c r="K116" s="188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67"/>
      <c r="C117" s="68"/>
      <c r="D117" s="68"/>
      <c r="E117" s="68"/>
      <c r="F117" s="68"/>
      <c r="G117" s="68"/>
      <c r="H117" s="68"/>
      <c r="I117" s="68"/>
      <c r="J117" s="68"/>
      <c r="K117" s="68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21" s="2" customFormat="1" ht="6.96" customHeight="1">
      <c r="A121" s="39"/>
      <c r="B121" s="69"/>
      <c r="C121" s="70"/>
      <c r="D121" s="70"/>
      <c r="E121" s="70"/>
      <c r="F121" s="70"/>
      <c r="G121" s="70"/>
      <c r="H121" s="70"/>
      <c r="I121" s="70"/>
      <c r="J121" s="70"/>
      <c r="K121" s="70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4.96" customHeight="1">
      <c r="A122" s="39"/>
      <c r="B122" s="40"/>
      <c r="C122" s="24" t="s">
        <v>145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16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6.5" customHeight="1">
      <c r="A125" s="39"/>
      <c r="B125" s="40"/>
      <c r="C125" s="41"/>
      <c r="D125" s="41"/>
      <c r="E125" s="186" t="str">
        <f>E7</f>
        <v>Příloha č.1a - Škola hrou, Trutnov, ZŠ R. Frimla 816</v>
      </c>
      <c r="F125" s="33"/>
      <c r="G125" s="33"/>
      <c r="H125" s="33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" customFormat="1" ht="12" customHeight="1">
      <c r="B126" s="22"/>
      <c r="C126" s="33" t="s">
        <v>110</v>
      </c>
      <c r="D126" s="23"/>
      <c r="E126" s="23"/>
      <c r="F126" s="23"/>
      <c r="G126" s="23"/>
      <c r="H126" s="23"/>
      <c r="I126" s="23"/>
      <c r="J126" s="23"/>
      <c r="K126" s="23"/>
      <c r="L126" s="21"/>
    </row>
    <row r="127" s="2" customFormat="1" ht="16.5" customHeight="1">
      <c r="A127" s="39"/>
      <c r="B127" s="40"/>
      <c r="C127" s="41"/>
      <c r="D127" s="41"/>
      <c r="E127" s="186" t="s">
        <v>1656</v>
      </c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1657</v>
      </c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6.5" customHeight="1">
      <c r="A129" s="39"/>
      <c r="B129" s="40"/>
      <c r="C129" s="41"/>
      <c r="D129" s="41"/>
      <c r="E129" s="77" t="str">
        <f>E11</f>
        <v>ELI - Elektro silnoproud</v>
      </c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3" t="s">
        <v>20</v>
      </c>
      <c r="D131" s="41"/>
      <c r="E131" s="41"/>
      <c r="F131" s="28" t="str">
        <f>F14</f>
        <v xml:space="preserve"> </v>
      </c>
      <c r="G131" s="41"/>
      <c r="H131" s="41"/>
      <c r="I131" s="33" t="s">
        <v>22</v>
      </c>
      <c r="J131" s="80" t="str">
        <f>IF(J14="","",J14)</f>
        <v>10. 5. 2024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5.15" customHeight="1">
      <c r="A133" s="39"/>
      <c r="B133" s="40"/>
      <c r="C133" s="33" t="s">
        <v>24</v>
      </c>
      <c r="D133" s="41"/>
      <c r="E133" s="41"/>
      <c r="F133" s="28" t="str">
        <f>E17</f>
        <v xml:space="preserve"> </v>
      </c>
      <c r="G133" s="41"/>
      <c r="H133" s="41"/>
      <c r="I133" s="33" t="s">
        <v>30</v>
      </c>
      <c r="J133" s="37" t="str">
        <f>E23</f>
        <v xml:space="preserve"> 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5.15" customHeight="1">
      <c r="A134" s="39"/>
      <c r="B134" s="40"/>
      <c r="C134" s="33" t="s">
        <v>28</v>
      </c>
      <c r="D134" s="41"/>
      <c r="E134" s="41"/>
      <c r="F134" s="28" t="str">
        <f>IF(E20="","",E20)</f>
        <v>Vyplň údaj</v>
      </c>
      <c r="G134" s="41"/>
      <c r="H134" s="41"/>
      <c r="I134" s="33" t="s">
        <v>32</v>
      </c>
      <c r="J134" s="37" t="str">
        <f>E26</f>
        <v xml:space="preserve"> 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0.32" customHeight="1">
      <c r="A135" s="39"/>
      <c r="B135" s="40"/>
      <c r="C135" s="41"/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11" customFormat="1" ht="29.28" customHeight="1">
      <c r="A136" s="215"/>
      <c r="B136" s="216"/>
      <c r="C136" s="217" t="s">
        <v>146</v>
      </c>
      <c r="D136" s="218" t="s">
        <v>59</v>
      </c>
      <c r="E136" s="218" t="s">
        <v>55</v>
      </c>
      <c r="F136" s="218" t="s">
        <v>56</v>
      </c>
      <c r="G136" s="218" t="s">
        <v>147</v>
      </c>
      <c r="H136" s="218" t="s">
        <v>148</v>
      </c>
      <c r="I136" s="218" t="s">
        <v>149</v>
      </c>
      <c r="J136" s="219" t="s">
        <v>116</v>
      </c>
      <c r="K136" s="220" t="s">
        <v>150</v>
      </c>
      <c r="L136" s="221"/>
      <c r="M136" s="101" t="s">
        <v>1</v>
      </c>
      <c r="N136" s="102" t="s">
        <v>38</v>
      </c>
      <c r="O136" s="102" t="s">
        <v>151</v>
      </c>
      <c r="P136" s="102" t="s">
        <v>152</v>
      </c>
      <c r="Q136" s="102" t="s">
        <v>153</v>
      </c>
      <c r="R136" s="102" t="s">
        <v>154</v>
      </c>
      <c r="S136" s="102" t="s">
        <v>155</v>
      </c>
      <c r="T136" s="103" t="s">
        <v>156</v>
      </c>
      <c r="U136" s="215"/>
      <c r="V136" s="215"/>
      <c r="W136" s="215"/>
      <c r="X136" s="215"/>
      <c r="Y136" s="215"/>
      <c r="Z136" s="215"/>
      <c r="AA136" s="215"/>
      <c r="AB136" s="215"/>
      <c r="AC136" s="215"/>
      <c r="AD136" s="215"/>
      <c r="AE136" s="215"/>
    </row>
    <row r="137" s="2" customFormat="1" ht="22.8" customHeight="1">
      <c r="A137" s="39"/>
      <c r="B137" s="40"/>
      <c r="C137" s="108" t="s">
        <v>157</v>
      </c>
      <c r="D137" s="41"/>
      <c r="E137" s="41"/>
      <c r="F137" s="41"/>
      <c r="G137" s="41"/>
      <c r="H137" s="41"/>
      <c r="I137" s="41"/>
      <c r="J137" s="222">
        <f>BK137</f>
        <v>0</v>
      </c>
      <c r="K137" s="41"/>
      <c r="L137" s="45"/>
      <c r="M137" s="104"/>
      <c r="N137" s="223"/>
      <c r="O137" s="105"/>
      <c r="P137" s="224">
        <f>P138+P148+P167+P191+P222+P240+P251</f>
        <v>0</v>
      </c>
      <c r="Q137" s="105"/>
      <c r="R137" s="224">
        <f>R138+R148+R167+R191+R222+R240+R251</f>
        <v>0</v>
      </c>
      <c r="S137" s="105"/>
      <c r="T137" s="225">
        <f>T138+T148+T167+T191+T222+T240+T251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73</v>
      </c>
      <c r="AU137" s="18" t="s">
        <v>118</v>
      </c>
      <c r="BK137" s="226">
        <f>BK138+BK148+BK167+BK191+BK222+BK240+BK251</f>
        <v>0</v>
      </c>
    </row>
    <row r="138" s="12" customFormat="1" ht="25.92" customHeight="1">
      <c r="A138" s="12"/>
      <c r="B138" s="227"/>
      <c r="C138" s="228"/>
      <c r="D138" s="229" t="s">
        <v>73</v>
      </c>
      <c r="E138" s="230" t="s">
        <v>1668</v>
      </c>
      <c r="F138" s="230" t="s">
        <v>1669</v>
      </c>
      <c r="G138" s="228"/>
      <c r="H138" s="228"/>
      <c r="I138" s="231"/>
      <c r="J138" s="232">
        <f>BK138</f>
        <v>0</v>
      </c>
      <c r="K138" s="228"/>
      <c r="L138" s="233"/>
      <c r="M138" s="234"/>
      <c r="N138" s="235"/>
      <c r="O138" s="235"/>
      <c r="P138" s="236">
        <f>SUM(P139:P147)</f>
        <v>0</v>
      </c>
      <c r="Q138" s="235"/>
      <c r="R138" s="236">
        <f>SUM(R139:R147)</f>
        <v>0</v>
      </c>
      <c r="S138" s="235"/>
      <c r="T138" s="237">
        <f>SUM(T139:T147)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38" t="s">
        <v>8</v>
      </c>
      <c r="AT138" s="239" t="s">
        <v>73</v>
      </c>
      <c r="AU138" s="239" t="s">
        <v>74</v>
      </c>
      <c r="AY138" s="238" t="s">
        <v>160</v>
      </c>
      <c r="BK138" s="240">
        <f>SUM(BK139:BK147)</f>
        <v>0</v>
      </c>
    </row>
    <row r="139" s="2" customFormat="1" ht="24.15" customHeight="1">
      <c r="A139" s="39"/>
      <c r="B139" s="40"/>
      <c r="C139" s="278" t="s">
        <v>8</v>
      </c>
      <c r="D139" s="278" t="s">
        <v>173</v>
      </c>
      <c r="E139" s="279" t="s">
        <v>1670</v>
      </c>
      <c r="F139" s="280" t="s">
        <v>1671</v>
      </c>
      <c r="G139" s="281" t="s">
        <v>1672</v>
      </c>
      <c r="H139" s="282">
        <v>152</v>
      </c>
      <c r="I139" s="283"/>
      <c r="J139" s="282">
        <f>ROUND(I139*H139,0)</f>
        <v>0</v>
      </c>
      <c r="K139" s="284"/>
      <c r="L139" s="285"/>
      <c r="M139" s="286" t="s">
        <v>1</v>
      </c>
      <c r="N139" s="287" t="s">
        <v>39</v>
      </c>
      <c r="O139" s="92"/>
      <c r="P139" s="252">
        <f>O139*H139</f>
        <v>0</v>
      </c>
      <c r="Q139" s="252">
        <v>0</v>
      </c>
      <c r="R139" s="252">
        <f>Q139*H139</f>
        <v>0</v>
      </c>
      <c r="S139" s="252">
        <v>0</v>
      </c>
      <c r="T139" s="25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54" t="s">
        <v>176</v>
      </c>
      <c r="AT139" s="254" t="s">
        <v>173</v>
      </c>
      <c r="AU139" s="254" t="s">
        <v>8</v>
      </c>
      <c r="AY139" s="18" t="s">
        <v>160</v>
      </c>
      <c r="BE139" s="255">
        <f>IF(N139="základní",J139,0)</f>
        <v>0</v>
      </c>
      <c r="BF139" s="255">
        <f>IF(N139="snížená",J139,0)</f>
        <v>0</v>
      </c>
      <c r="BG139" s="255">
        <f>IF(N139="zákl. přenesená",J139,0)</f>
        <v>0</v>
      </c>
      <c r="BH139" s="255">
        <f>IF(N139="sníž. přenesená",J139,0)</f>
        <v>0</v>
      </c>
      <c r="BI139" s="255">
        <f>IF(N139="nulová",J139,0)</f>
        <v>0</v>
      </c>
      <c r="BJ139" s="18" t="s">
        <v>8</v>
      </c>
      <c r="BK139" s="255">
        <f>ROUND(I139*H139,0)</f>
        <v>0</v>
      </c>
      <c r="BL139" s="18" t="s">
        <v>167</v>
      </c>
      <c r="BM139" s="254" t="s">
        <v>83</v>
      </c>
    </row>
    <row r="140" s="2" customFormat="1" ht="21.75" customHeight="1">
      <c r="A140" s="39"/>
      <c r="B140" s="40"/>
      <c r="C140" s="243" t="s">
        <v>83</v>
      </c>
      <c r="D140" s="243" t="s">
        <v>163</v>
      </c>
      <c r="E140" s="244" t="s">
        <v>1673</v>
      </c>
      <c r="F140" s="245" t="s">
        <v>1674</v>
      </c>
      <c r="G140" s="246" t="s">
        <v>1672</v>
      </c>
      <c r="H140" s="247">
        <v>152</v>
      </c>
      <c r="I140" s="248"/>
      <c r="J140" s="247">
        <f>ROUND(I140*H140,0)</f>
        <v>0</v>
      </c>
      <c r="K140" s="249"/>
      <c r="L140" s="45"/>
      <c r="M140" s="250" t="s">
        <v>1</v>
      </c>
      <c r="N140" s="251" t="s">
        <v>39</v>
      </c>
      <c r="O140" s="92"/>
      <c r="P140" s="252">
        <f>O140*H140</f>
        <v>0</v>
      </c>
      <c r="Q140" s="252">
        <v>0</v>
      </c>
      <c r="R140" s="252">
        <f>Q140*H140</f>
        <v>0</v>
      </c>
      <c r="S140" s="252">
        <v>0</v>
      </c>
      <c r="T140" s="25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54" t="s">
        <v>167</v>
      </c>
      <c r="AT140" s="254" t="s">
        <v>163</v>
      </c>
      <c r="AU140" s="254" t="s">
        <v>8</v>
      </c>
      <c r="AY140" s="18" t="s">
        <v>160</v>
      </c>
      <c r="BE140" s="255">
        <f>IF(N140="základní",J140,0)</f>
        <v>0</v>
      </c>
      <c r="BF140" s="255">
        <f>IF(N140="snížená",J140,0)</f>
        <v>0</v>
      </c>
      <c r="BG140" s="255">
        <f>IF(N140="zákl. přenesená",J140,0)</f>
        <v>0</v>
      </c>
      <c r="BH140" s="255">
        <f>IF(N140="sníž. přenesená",J140,0)</f>
        <v>0</v>
      </c>
      <c r="BI140" s="255">
        <f>IF(N140="nulová",J140,0)</f>
        <v>0</v>
      </c>
      <c r="BJ140" s="18" t="s">
        <v>8</v>
      </c>
      <c r="BK140" s="255">
        <f>ROUND(I140*H140,0)</f>
        <v>0</v>
      </c>
      <c r="BL140" s="18" t="s">
        <v>167</v>
      </c>
      <c r="BM140" s="254" t="s">
        <v>167</v>
      </c>
    </row>
    <row r="141" s="2" customFormat="1" ht="24.15" customHeight="1">
      <c r="A141" s="39"/>
      <c r="B141" s="40"/>
      <c r="C141" s="278" t="s">
        <v>185</v>
      </c>
      <c r="D141" s="278" t="s">
        <v>173</v>
      </c>
      <c r="E141" s="279" t="s">
        <v>1675</v>
      </c>
      <c r="F141" s="280" t="s">
        <v>1676</v>
      </c>
      <c r="G141" s="281" t="s">
        <v>1672</v>
      </c>
      <c r="H141" s="282">
        <v>15</v>
      </c>
      <c r="I141" s="283"/>
      <c r="J141" s="282">
        <f>ROUND(I141*H141,0)</f>
        <v>0</v>
      </c>
      <c r="K141" s="284"/>
      <c r="L141" s="285"/>
      <c r="M141" s="286" t="s">
        <v>1</v>
      </c>
      <c r="N141" s="287" t="s">
        <v>39</v>
      </c>
      <c r="O141" s="92"/>
      <c r="P141" s="252">
        <f>O141*H141</f>
        <v>0</v>
      </c>
      <c r="Q141" s="252">
        <v>0</v>
      </c>
      <c r="R141" s="252">
        <f>Q141*H141</f>
        <v>0</v>
      </c>
      <c r="S141" s="252">
        <v>0</v>
      </c>
      <c r="T141" s="25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54" t="s">
        <v>176</v>
      </c>
      <c r="AT141" s="254" t="s">
        <v>173</v>
      </c>
      <c r="AU141" s="254" t="s">
        <v>8</v>
      </c>
      <c r="AY141" s="18" t="s">
        <v>160</v>
      </c>
      <c r="BE141" s="255">
        <f>IF(N141="základní",J141,0)</f>
        <v>0</v>
      </c>
      <c r="BF141" s="255">
        <f>IF(N141="snížená",J141,0)</f>
        <v>0</v>
      </c>
      <c r="BG141" s="255">
        <f>IF(N141="zákl. přenesená",J141,0)</f>
        <v>0</v>
      </c>
      <c r="BH141" s="255">
        <f>IF(N141="sníž. přenesená",J141,0)</f>
        <v>0</v>
      </c>
      <c r="BI141" s="255">
        <f>IF(N141="nulová",J141,0)</f>
        <v>0</v>
      </c>
      <c r="BJ141" s="18" t="s">
        <v>8</v>
      </c>
      <c r="BK141" s="255">
        <f>ROUND(I141*H141,0)</f>
        <v>0</v>
      </c>
      <c r="BL141" s="18" t="s">
        <v>167</v>
      </c>
      <c r="BM141" s="254" t="s">
        <v>558</v>
      </c>
    </row>
    <row r="142" s="2" customFormat="1" ht="16.5" customHeight="1">
      <c r="A142" s="39"/>
      <c r="B142" s="40"/>
      <c r="C142" s="243" t="s">
        <v>167</v>
      </c>
      <c r="D142" s="243" t="s">
        <v>163</v>
      </c>
      <c r="E142" s="244" t="s">
        <v>1677</v>
      </c>
      <c r="F142" s="245" t="s">
        <v>1678</v>
      </c>
      <c r="G142" s="246" t="s">
        <v>1672</v>
      </c>
      <c r="H142" s="247">
        <v>15</v>
      </c>
      <c r="I142" s="248"/>
      <c r="J142" s="247">
        <f>ROUND(I142*H142,0)</f>
        <v>0</v>
      </c>
      <c r="K142" s="249"/>
      <c r="L142" s="45"/>
      <c r="M142" s="250" t="s">
        <v>1</v>
      </c>
      <c r="N142" s="251" t="s">
        <v>39</v>
      </c>
      <c r="O142" s="92"/>
      <c r="P142" s="252">
        <f>O142*H142</f>
        <v>0</v>
      </c>
      <c r="Q142" s="252">
        <v>0</v>
      </c>
      <c r="R142" s="252">
        <f>Q142*H142</f>
        <v>0</v>
      </c>
      <c r="S142" s="252">
        <v>0</v>
      </c>
      <c r="T142" s="25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54" t="s">
        <v>167</v>
      </c>
      <c r="AT142" s="254" t="s">
        <v>163</v>
      </c>
      <c r="AU142" s="254" t="s">
        <v>8</v>
      </c>
      <c r="AY142" s="18" t="s">
        <v>160</v>
      </c>
      <c r="BE142" s="255">
        <f>IF(N142="základní",J142,0)</f>
        <v>0</v>
      </c>
      <c r="BF142" s="255">
        <f>IF(N142="snížená",J142,0)</f>
        <v>0</v>
      </c>
      <c r="BG142" s="255">
        <f>IF(N142="zákl. přenesená",J142,0)</f>
        <v>0</v>
      </c>
      <c r="BH142" s="255">
        <f>IF(N142="sníž. přenesená",J142,0)</f>
        <v>0</v>
      </c>
      <c r="BI142" s="255">
        <f>IF(N142="nulová",J142,0)</f>
        <v>0</v>
      </c>
      <c r="BJ142" s="18" t="s">
        <v>8</v>
      </c>
      <c r="BK142" s="255">
        <f>ROUND(I142*H142,0)</f>
        <v>0</v>
      </c>
      <c r="BL142" s="18" t="s">
        <v>167</v>
      </c>
      <c r="BM142" s="254" t="s">
        <v>176</v>
      </c>
    </row>
    <row r="143" s="2" customFormat="1" ht="24.15" customHeight="1">
      <c r="A143" s="39"/>
      <c r="B143" s="40"/>
      <c r="C143" s="278" t="s">
        <v>294</v>
      </c>
      <c r="D143" s="278" t="s">
        <v>173</v>
      </c>
      <c r="E143" s="279" t="s">
        <v>1679</v>
      </c>
      <c r="F143" s="280" t="s">
        <v>1680</v>
      </c>
      <c r="G143" s="281" t="s">
        <v>316</v>
      </c>
      <c r="H143" s="282">
        <v>12</v>
      </c>
      <c r="I143" s="283"/>
      <c r="J143" s="282">
        <f>ROUND(I143*H143,0)</f>
        <v>0</v>
      </c>
      <c r="K143" s="284"/>
      <c r="L143" s="285"/>
      <c r="M143" s="286" t="s">
        <v>1</v>
      </c>
      <c r="N143" s="287" t="s">
        <v>39</v>
      </c>
      <c r="O143" s="92"/>
      <c r="P143" s="252">
        <f>O143*H143</f>
        <v>0</v>
      </c>
      <c r="Q143" s="252">
        <v>0</v>
      </c>
      <c r="R143" s="252">
        <f>Q143*H143</f>
        <v>0</v>
      </c>
      <c r="S143" s="252">
        <v>0</v>
      </c>
      <c r="T143" s="25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54" t="s">
        <v>176</v>
      </c>
      <c r="AT143" s="254" t="s">
        <v>173</v>
      </c>
      <c r="AU143" s="254" t="s">
        <v>8</v>
      </c>
      <c r="AY143" s="18" t="s">
        <v>160</v>
      </c>
      <c r="BE143" s="255">
        <f>IF(N143="základní",J143,0)</f>
        <v>0</v>
      </c>
      <c r="BF143" s="255">
        <f>IF(N143="snížená",J143,0)</f>
        <v>0</v>
      </c>
      <c r="BG143" s="255">
        <f>IF(N143="zákl. přenesená",J143,0)</f>
        <v>0</v>
      </c>
      <c r="BH143" s="255">
        <f>IF(N143="sníž. přenesená",J143,0)</f>
        <v>0</v>
      </c>
      <c r="BI143" s="255">
        <f>IF(N143="nulová",J143,0)</f>
        <v>0</v>
      </c>
      <c r="BJ143" s="18" t="s">
        <v>8</v>
      </c>
      <c r="BK143" s="255">
        <f>ROUND(I143*H143,0)</f>
        <v>0</v>
      </c>
      <c r="BL143" s="18" t="s">
        <v>167</v>
      </c>
      <c r="BM143" s="254" t="s">
        <v>323</v>
      </c>
    </row>
    <row r="144" s="2" customFormat="1" ht="24.15" customHeight="1">
      <c r="A144" s="39"/>
      <c r="B144" s="40"/>
      <c r="C144" s="278" t="s">
        <v>558</v>
      </c>
      <c r="D144" s="278" t="s">
        <v>173</v>
      </c>
      <c r="E144" s="279" t="s">
        <v>1681</v>
      </c>
      <c r="F144" s="280" t="s">
        <v>1682</v>
      </c>
      <c r="G144" s="281" t="s">
        <v>316</v>
      </c>
      <c r="H144" s="282">
        <v>8</v>
      </c>
      <c r="I144" s="283"/>
      <c r="J144" s="282">
        <f>ROUND(I144*H144,0)</f>
        <v>0</v>
      </c>
      <c r="K144" s="284"/>
      <c r="L144" s="285"/>
      <c r="M144" s="286" t="s">
        <v>1</v>
      </c>
      <c r="N144" s="287" t="s">
        <v>39</v>
      </c>
      <c r="O144" s="92"/>
      <c r="P144" s="252">
        <f>O144*H144</f>
        <v>0</v>
      </c>
      <c r="Q144" s="252">
        <v>0</v>
      </c>
      <c r="R144" s="252">
        <f>Q144*H144</f>
        <v>0</v>
      </c>
      <c r="S144" s="252">
        <v>0</v>
      </c>
      <c r="T144" s="25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54" t="s">
        <v>176</v>
      </c>
      <c r="AT144" s="254" t="s">
        <v>173</v>
      </c>
      <c r="AU144" s="254" t="s">
        <v>8</v>
      </c>
      <c r="AY144" s="18" t="s">
        <v>160</v>
      </c>
      <c r="BE144" s="255">
        <f>IF(N144="základní",J144,0)</f>
        <v>0</v>
      </c>
      <c r="BF144" s="255">
        <f>IF(N144="snížená",J144,0)</f>
        <v>0</v>
      </c>
      <c r="BG144" s="255">
        <f>IF(N144="zákl. přenesená",J144,0)</f>
        <v>0</v>
      </c>
      <c r="BH144" s="255">
        <f>IF(N144="sníž. přenesená",J144,0)</f>
        <v>0</v>
      </c>
      <c r="BI144" s="255">
        <f>IF(N144="nulová",J144,0)</f>
        <v>0</v>
      </c>
      <c r="BJ144" s="18" t="s">
        <v>8</v>
      </c>
      <c r="BK144" s="255">
        <f>ROUND(I144*H144,0)</f>
        <v>0</v>
      </c>
      <c r="BL144" s="18" t="s">
        <v>167</v>
      </c>
      <c r="BM144" s="254" t="s">
        <v>9</v>
      </c>
    </row>
    <row r="145" s="2" customFormat="1" ht="24.15" customHeight="1">
      <c r="A145" s="39"/>
      <c r="B145" s="40"/>
      <c r="C145" s="243" t="s">
        <v>309</v>
      </c>
      <c r="D145" s="243" t="s">
        <v>163</v>
      </c>
      <c r="E145" s="244" t="s">
        <v>1683</v>
      </c>
      <c r="F145" s="245" t="s">
        <v>1684</v>
      </c>
      <c r="G145" s="246" t="s">
        <v>316</v>
      </c>
      <c r="H145" s="247">
        <v>20</v>
      </c>
      <c r="I145" s="248"/>
      <c r="J145" s="247">
        <f>ROUND(I145*H145,0)</f>
        <v>0</v>
      </c>
      <c r="K145" s="249"/>
      <c r="L145" s="45"/>
      <c r="M145" s="250" t="s">
        <v>1</v>
      </c>
      <c r="N145" s="251" t="s">
        <v>39</v>
      </c>
      <c r="O145" s="92"/>
      <c r="P145" s="252">
        <f>O145*H145</f>
        <v>0</v>
      </c>
      <c r="Q145" s="252">
        <v>0</v>
      </c>
      <c r="R145" s="252">
        <f>Q145*H145</f>
        <v>0</v>
      </c>
      <c r="S145" s="252">
        <v>0</v>
      </c>
      <c r="T145" s="25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54" t="s">
        <v>167</v>
      </c>
      <c r="AT145" s="254" t="s">
        <v>163</v>
      </c>
      <c r="AU145" s="254" t="s">
        <v>8</v>
      </c>
      <c r="AY145" s="18" t="s">
        <v>160</v>
      </c>
      <c r="BE145" s="255">
        <f>IF(N145="základní",J145,0)</f>
        <v>0</v>
      </c>
      <c r="BF145" s="255">
        <f>IF(N145="snížená",J145,0)</f>
        <v>0</v>
      </c>
      <c r="BG145" s="255">
        <f>IF(N145="zákl. přenesená",J145,0)</f>
        <v>0</v>
      </c>
      <c r="BH145" s="255">
        <f>IF(N145="sníž. přenesená",J145,0)</f>
        <v>0</v>
      </c>
      <c r="BI145" s="255">
        <f>IF(N145="nulová",J145,0)</f>
        <v>0</v>
      </c>
      <c r="BJ145" s="18" t="s">
        <v>8</v>
      </c>
      <c r="BK145" s="255">
        <f>ROUND(I145*H145,0)</f>
        <v>0</v>
      </c>
      <c r="BL145" s="18" t="s">
        <v>167</v>
      </c>
      <c r="BM145" s="254" t="s">
        <v>344</v>
      </c>
    </row>
    <row r="146" s="2" customFormat="1" ht="16.5" customHeight="1">
      <c r="A146" s="39"/>
      <c r="B146" s="40"/>
      <c r="C146" s="278" t="s">
        <v>176</v>
      </c>
      <c r="D146" s="278" t="s">
        <v>173</v>
      </c>
      <c r="E146" s="279" t="s">
        <v>1685</v>
      </c>
      <c r="F146" s="280" t="s">
        <v>1686</v>
      </c>
      <c r="G146" s="281" t="s">
        <v>316</v>
      </c>
      <c r="H146" s="282">
        <v>6</v>
      </c>
      <c r="I146" s="283"/>
      <c r="J146" s="282">
        <f>ROUND(I146*H146,0)</f>
        <v>0</v>
      </c>
      <c r="K146" s="284"/>
      <c r="L146" s="285"/>
      <c r="M146" s="286" t="s">
        <v>1</v>
      </c>
      <c r="N146" s="287" t="s">
        <v>39</v>
      </c>
      <c r="O146" s="92"/>
      <c r="P146" s="252">
        <f>O146*H146</f>
        <v>0</v>
      </c>
      <c r="Q146" s="252">
        <v>0</v>
      </c>
      <c r="R146" s="252">
        <f>Q146*H146</f>
        <v>0</v>
      </c>
      <c r="S146" s="252">
        <v>0</v>
      </c>
      <c r="T146" s="25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54" t="s">
        <v>176</v>
      </c>
      <c r="AT146" s="254" t="s">
        <v>173</v>
      </c>
      <c r="AU146" s="254" t="s">
        <v>8</v>
      </c>
      <c r="AY146" s="18" t="s">
        <v>160</v>
      </c>
      <c r="BE146" s="255">
        <f>IF(N146="základní",J146,0)</f>
        <v>0</v>
      </c>
      <c r="BF146" s="255">
        <f>IF(N146="snížená",J146,0)</f>
        <v>0</v>
      </c>
      <c r="BG146" s="255">
        <f>IF(N146="zákl. přenesená",J146,0)</f>
        <v>0</v>
      </c>
      <c r="BH146" s="255">
        <f>IF(N146="sníž. přenesená",J146,0)</f>
        <v>0</v>
      </c>
      <c r="BI146" s="255">
        <f>IF(N146="nulová",J146,0)</f>
        <v>0</v>
      </c>
      <c r="BJ146" s="18" t="s">
        <v>8</v>
      </c>
      <c r="BK146" s="255">
        <f>ROUND(I146*H146,0)</f>
        <v>0</v>
      </c>
      <c r="BL146" s="18" t="s">
        <v>167</v>
      </c>
      <c r="BM146" s="254" t="s">
        <v>260</v>
      </c>
    </row>
    <row r="147" s="2" customFormat="1" ht="24.15" customHeight="1">
      <c r="A147" s="39"/>
      <c r="B147" s="40"/>
      <c r="C147" s="243" t="s">
        <v>194</v>
      </c>
      <c r="D147" s="243" t="s">
        <v>163</v>
      </c>
      <c r="E147" s="244" t="s">
        <v>1687</v>
      </c>
      <c r="F147" s="245" t="s">
        <v>1688</v>
      </c>
      <c r="G147" s="246" t="s">
        <v>316</v>
      </c>
      <c r="H147" s="247">
        <v>6</v>
      </c>
      <c r="I147" s="248"/>
      <c r="J147" s="247">
        <f>ROUND(I147*H147,0)</f>
        <v>0</v>
      </c>
      <c r="K147" s="249"/>
      <c r="L147" s="45"/>
      <c r="M147" s="250" t="s">
        <v>1</v>
      </c>
      <c r="N147" s="251" t="s">
        <v>39</v>
      </c>
      <c r="O147" s="92"/>
      <c r="P147" s="252">
        <f>O147*H147</f>
        <v>0</v>
      </c>
      <c r="Q147" s="252">
        <v>0</v>
      </c>
      <c r="R147" s="252">
        <f>Q147*H147</f>
        <v>0</v>
      </c>
      <c r="S147" s="252">
        <v>0</v>
      </c>
      <c r="T147" s="25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54" t="s">
        <v>167</v>
      </c>
      <c r="AT147" s="254" t="s">
        <v>163</v>
      </c>
      <c r="AU147" s="254" t="s">
        <v>8</v>
      </c>
      <c r="AY147" s="18" t="s">
        <v>160</v>
      </c>
      <c r="BE147" s="255">
        <f>IF(N147="základní",J147,0)</f>
        <v>0</v>
      </c>
      <c r="BF147" s="255">
        <f>IF(N147="snížená",J147,0)</f>
        <v>0</v>
      </c>
      <c r="BG147" s="255">
        <f>IF(N147="zákl. přenesená",J147,0)</f>
        <v>0</v>
      </c>
      <c r="BH147" s="255">
        <f>IF(N147="sníž. přenesená",J147,0)</f>
        <v>0</v>
      </c>
      <c r="BI147" s="255">
        <f>IF(N147="nulová",J147,0)</f>
        <v>0</v>
      </c>
      <c r="BJ147" s="18" t="s">
        <v>8</v>
      </c>
      <c r="BK147" s="255">
        <f>ROUND(I147*H147,0)</f>
        <v>0</v>
      </c>
      <c r="BL147" s="18" t="s">
        <v>167</v>
      </c>
      <c r="BM147" s="254" t="s">
        <v>609</v>
      </c>
    </row>
    <row r="148" s="12" customFormat="1" ht="25.92" customHeight="1">
      <c r="A148" s="12"/>
      <c r="B148" s="227"/>
      <c r="C148" s="228"/>
      <c r="D148" s="229" t="s">
        <v>73</v>
      </c>
      <c r="E148" s="230" t="s">
        <v>1689</v>
      </c>
      <c r="F148" s="230" t="s">
        <v>1690</v>
      </c>
      <c r="G148" s="228"/>
      <c r="H148" s="228"/>
      <c r="I148" s="231"/>
      <c r="J148" s="232">
        <f>BK148</f>
        <v>0</v>
      </c>
      <c r="K148" s="228"/>
      <c r="L148" s="233"/>
      <c r="M148" s="234"/>
      <c r="N148" s="235"/>
      <c r="O148" s="235"/>
      <c r="P148" s="236">
        <f>SUM(P149:P166)</f>
        <v>0</v>
      </c>
      <c r="Q148" s="235"/>
      <c r="R148" s="236">
        <f>SUM(R149:R166)</f>
        <v>0</v>
      </c>
      <c r="S148" s="235"/>
      <c r="T148" s="237">
        <f>SUM(T149:T166)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38" t="s">
        <v>8</v>
      </c>
      <c r="AT148" s="239" t="s">
        <v>73</v>
      </c>
      <c r="AU148" s="239" t="s">
        <v>74</v>
      </c>
      <c r="AY148" s="238" t="s">
        <v>160</v>
      </c>
      <c r="BK148" s="240">
        <f>SUM(BK149:BK166)</f>
        <v>0</v>
      </c>
    </row>
    <row r="149" s="2" customFormat="1" ht="16.5" customHeight="1">
      <c r="A149" s="39"/>
      <c r="B149" s="40"/>
      <c r="C149" s="278" t="s">
        <v>323</v>
      </c>
      <c r="D149" s="278" t="s">
        <v>173</v>
      </c>
      <c r="E149" s="279" t="s">
        <v>1691</v>
      </c>
      <c r="F149" s="280" t="s">
        <v>1692</v>
      </c>
      <c r="G149" s="281" t="s">
        <v>316</v>
      </c>
      <c r="H149" s="282">
        <v>90</v>
      </c>
      <c r="I149" s="283"/>
      <c r="J149" s="282">
        <f>ROUND(I149*H149,0)</f>
        <v>0</v>
      </c>
      <c r="K149" s="284"/>
      <c r="L149" s="285"/>
      <c r="M149" s="286" t="s">
        <v>1</v>
      </c>
      <c r="N149" s="287" t="s">
        <v>39</v>
      </c>
      <c r="O149" s="92"/>
      <c r="P149" s="252">
        <f>O149*H149</f>
        <v>0</v>
      </c>
      <c r="Q149" s="252">
        <v>0</v>
      </c>
      <c r="R149" s="252">
        <f>Q149*H149</f>
        <v>0</v>
      </c>
      <c r="S149" s="252">
        <v>0</v>
      </c>
      <c r="T149" s="25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54" t="s">
        <v>176</v>
      </c>
      <c r="AT149" s="254" t="s">
        <v>173</v>
      </c>
      <c r="AU149" s="254" t="s">
        <v>8</v>
      </c>
      <c r="AY149" s="18" t="s">
        <v>160</v>
      </c>
      <c r="BE149" s="255">
        <f>IF(N149="základní",J149,0)</f>
        <v>0</v>
      </c>
      <c r="BF149" s="255">
        <f>IF(N149="snížená",J149,0)</f>
        <v>0</v>
      </c>
      <c r="BG149" s="255">
        <f>IF(N149="zákl. přenesená",J149,0)</f>
        <v>0</v>
      </c>
      <c r="BH149" s="255">
        <f>IF(N149="sníž. přenesená",J149,0)</f>
        <v>0</v>
      </c>
      <c r="BI149" s="255">
        <f>IF(N149="nulová",J149,0)</f>
        <v>0</v>
      </c>
      <c r="BJ149" s="18" t="s">
        <v>8</v>
      </c>
      <c r="BK149" s="255">
        <f>ROUND(I149*H149,0)</f>
        <v>0</v>
      </c>
      <c r="BL149" s="18" t="s">
        <v>167</v>
      </c>
      <c r="BM149" s="254" t="s">
        <v>411</v>
      </c>
    </row>
    <row r="150" s="2" customFormat="1" ht="16.5" customHeight="1">
      <c r="A150" s="39"/>
      <c r="B150" s="40"/>
      <c r="C150" s="278" t="s">
        <v>332</v>
      </c>
      <c r="D150" s="278" t="s">
        <v>173</v>
      </c>
      <c r="E150" s="279" t="s">
        <v>1693</v>
      </c>
      <c r="F150" s="280" t="s">
        <v>1694</v>
      </c>
      <c r="G150" s="281" t="s">
        <v>316</v>
      </c>
      <c r="H150" s="282">
        <v>950</v>
      </c>
      <c r="I150" s="283"/>
      <c r="J150" s="282">
        <f>ROUND(I150*H150,0)</f>
        <v>0</v>
      </c>
      <c r="K150" s="284"/>
      <c r="L150" s="285"/>
      <c r="M150" s="286" t="s">
        <v>1</v>
      </c>
      <c r="N150" s="287" t="s">
        <v>39</v>
      </c>
      <c r="O150" s="92"/>
      <c r="P150" s="252">
        <f>O150*H150</f>
        <v>0</v>
      </c>
      <c r="Q150" s="252">
        <v>0</v>
      </c>
      <c r="R150" s="252">
        <f>Q150*H150</f>
        <v>0</v>
      </c>
      <c r="S150" s="252">
        <v>0</v>
      </c>
      <c r="T150" s="25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54" t="s">
        <v>176</v>
      </c>
      <c r="AT150" s="254" t="s">
        <v>173</v>
      </c>
      <c r="AU150" s="254" t="s">
        <v>8</v>
      </c>
      <c r="AY150" s="18" t="s">
        <v>160</v>
      </c>
      <c r="BE150" s="255">
        <f>IF(N150="základní",J150,0)</f>
        <v>0</v>
      </c>
      <c r="BF150" s="255">
        <f>IF(N150="snížená",J150,0)</f>
        <v>0</v>
      </c>
      <c r="BG150" s="255">
        <f>IF(N150="zákl. přenesená",J150,0)</f>
        <v>0</v>
      </c>
      <c r="BH150" s="255">
        <f>IF(N150="sníž. přenesená",J150,0)</f>
        <v>0</v>
      </c>
      <c r="BI150" s="255">
        <f>IF(N150="nulová",J150,0)</f>
        <v>0</v>
      </c>
      <c r="BJ150" s="18" t="s">
        <v>8</v>
      </c>
      <c r="BK150" s="255">
        <f>ROUND(I150*H150,0)</f>
        <v>0</v>
      </c>
      <c r="BL150" s="18" t="s">
        <v>167</v>
      </c>
      <c r="BM150" s="254" t="s">
        <v>451</v>
      </c>
    </row>
    <row r="151" s="2" customFormat="1" ht="24.15" customHeight="1">
      <c r="A151" s="39"/>
      <c r="B151" s="40"/>
      <c r="C151" s="243" t="s">
        <v>9</v>
      </c>
      <c r="D151" s="243" t="s">
        <v>163</v>
      </c>
      <c r="E151" s="244" t="s">
        <v>1695</v>
      </c>
      <c r="F151" s="245" t="s">
        <v>1696</v>
      </c>
      <c r="G151" s="246" t="s">
        <v>316</v>
      </c>
      <c r="H151" s="247">
        <v>1040</v>
      </c>
      <c r="I151" s="248"/>
      <c r="J151" s="247">
        <f>ROUND(I151*H151,0)</f>
        <v>0</v>
      </c>
      <c r="K151" s="249"/>
      <c r="L151" s="45"/>
      <c r="M151" s="250" t="s">
        <v>1</v>
      </c>
      <c r="N151" s="251" t="s">
        <v>39</v>
      </c>
      <c r="O151" s="92"/>
      <c r="P151" s="252">
        <f>O151*H151</f>
        <v>0</v>
      </c>
      <c r="Q151" s="252">
        <v>0</v>
      </c>
      <c r="R151" s="252">
        <f>Q151*H151</f>
        <v>0</v>
      </c>
      <c r="S151" s="252">
        <v>0</v>
      </c>
      <c r="T151" s="25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54" t="s">
        <v>167</v>
      </c>
      <c r="AT151" s="254" t="s">
        <v>163</v>
      </c>
      <c r="AU151" s="254" t="s">
        <v>8</v>
      </c>
      <c r="AY151" s="18" t="s">
        <v>160</v>
      </c>
      <c r="BE151" s="255">
        <f>IF(N151="základní",J151,0)</f>
        <v>0</v>
      </c>
      <c r="BF151" s="255">
        <f>IF(N151="snížená",J151,0)</f>
        <v>0</v>
      </c>
      <c r="BG151" s="255">
        <f>IF(N151="zákl. přenesená",J151,0)</f>
        <v>0</v>
      </c>
      <c r="BH151" s="255">
        <f>IF(N151="sníž. přenesená",J151,0)</f>
        <v>0</v>
      </c>
      <c r="BI151" s="255">
        <f>IF(N151="nulová",J151,0)</f>
        <v>0</v>
      </c>
      <c r="BJ151" s="18" t="s">
        <v>8</v>
      </c>
      <c r="BK151" s="255">
        <f>ROUND(I151*H151,0)</f>
        <v>0</v>
      </c>
      <c r="BL151" s="18" t="s">
        <v>167</v>
      </c>
      <c r="BM151" s="254" t="s">
        <v>500</v>
      </c>
    </row>
    <row r="152" s="2" customFormat="1" ht="16.5" customHeight="1">
      <c r="A152" s="39"/>
      <c r="B152" s="40"/>
      <c r="C152" s="278" t="s">
        <v>340</v>
      </c>
      <c r="D152" s="278" t="s">
        <v>173</v>
      </c>
      <c r="E152" s="279" t="s">
        <v>1697</v>
      </c>
      <c r="F152" s="280" t="s">
        <v>1698</v>
      </c>
      <c r="G152" s="281" t="s">
        <v>316</v>
      </c>
      <c r="H152" s="282">
        <v>1050</v>
      </c>
      <c r="I152" s="283"/>
      <c r="J152" s="282">
        <f>ROUND(I152*H152,0)</f>
        <v>0</v>
      </c>
      <c r="K152" s="284"/>
      <c r="L152" s="285"/>
      <c r="M152" s="286" t="s">
        <v>1</v>
      </c>
      <c r="N152" s="287" t="s">
        <v>39</v>
      </c>
      <c r="O152" s="92"/>
      <c r="P152" s="252">
        <f>O152*H152</f>
        <v>0</v>
      </c>
      <c r="Q152" s="252">
        <v>0</v>
      </c>
      <c r="R152" s="252">
        <f>Q152*H152</f>
        <v>0</v>
      </c>
      <c r="S152" s="252">
        <v>0</v>
      </c>
      <c r="T152" s="25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54" t="s">
        <v>176</v>
      </c>
      <c r="AT152" s="254" t="s">
        <v>173</v>
      </c>
      <c r="AU152" s="254" t="s">
        <v>8</v>
      </c>
      <c r="AY152" s="18" t="s">
        <v>160</v>
      </c>
      <c r="BE152" s="255">
        <f>IF(N152="základní",J152,0)</f>
        <v>0</v>
      </c>
      <c r="BF152" s="255">
        <f>IF(N152="snížená",J152,0)</f>
        <v>0</v>
      </c>
      <c r="BG152" s="255">
        <f>IF(N152="zákl. přenesená",J152,0)</f>
        <v>0</v>
      </c>
      <c r="BH152" s="255">
        <f>IF(N152="sníž. přenesená",J152,0)</f>
        <v>0</v>
      </c>
      <c r="BI152" s="255">
        <f>IF(N152="nulová",J152,0)</f>
        <v>0</v>
      </c>
      <c r="BJ152" s="18" t="s">
        <v>8</v>
      </c>
      <c r="BK152" s="255">
        <f>ROUND(I152*H152,0)</f>
        <v>0</v>
      </c>
      <c r="BL152" s="18" t="s">
        <v>167</v>
      </c>
      <c r="BM152" s="254" t="s">
        <v>518</v>
      </c>
    </row>
    <row r="153" s="2" customFormat="1" ht="33" customHeight="1">
      <c r="A153" s="39"/>
      <c r="B153" s="40"/>
      <c r="C153" s="243" t="s">
        <v>344</v>
      </c>
      <c r="D153" s="243" t="s">
        <v>163</v>
      </c>
      <c r="E153" s="244" t="s">
        <v>1118</v>
      </c>
      <c r="F153" s="245" t="s">
        <v>1119</v>
      </c>
      <c r="G153" s="246" t="s">
        <v>316</v>
      </c>
      <c r="H153" s="247">
        <v>1050</v>
      </c>
      <c r="I153" s="248"/>
      <c r="J153" s="247">
        <f>ROUND(I153*H153,0)</f>
        <v>0</v>
      </c>
      <c r="K153" s="249"/>
      <c r="L153" s="45"/>
      <c r="M153" s="250" t="s">
        <v>1</v>
      </c>
      <c r="N153" s="251" t="s">
        <v>39</v>
      </c>
      <c r="O153" s="92"/>
      <c r="P153" s="252">
        <f>O153*H153</f>
        <v>0</v>
      </c>
      <c r="Q153" s="252">
        <v>0</v>
      </c>
      <c r="R153" s="252">
        <f>Q153*H153</f>
        <v>0</v>
      </c>
      <c r="S153" s="252">
        <v>0</v>
      </c>
      <c r="T153" s="25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54" t="s">
        <v>167</v>
      </c>
      <c r="AT153" s="254" t="s">
        <v>163</v>
      </c>
      <c r="AU153" s="254" t="s">
        <v>8</v>
      </c>
      <c r="AY153" s="18" t="s">
        <v>160</v>
      </c>
      <c r="BE153" s="255">
        <f>IF(N153="základní",J153,0)</f>
        <v>0</v>
      </c>
      <c r="BF153" s="255">
        <f>IF(N153="snížená",J153,0)</f>
        <v>0</v>
      </c>
      <c r="BG153" s="255">
        <f>IF(N153="zákl. přenesená",J153,0)</f>
        <v>0</v>
      </c>
      <c r="BH153" s="255">
        <f>IF(N153="sníž. přenesená",J153,0)</f>
        <v>0</v>
      </c>
      <c r="BI153" s="255">
        <f>IF(N153="nulová",J153,0)</f>
        <v>0</v>
      </c>
      <c r="BJ153" s="18" t="s">
        <v>8</v>
      </c>
      <c r="BK153" s="255">
        <f>ROUND(I153*H153,0)</f>
        <v>0</v>
      </c>
      <c r="BL153" s="18" t="s">
        <v>167</v>
      </c>
      <c r="BM153" s="254" t="s">
        <v>700</v>
      </c>
    </row>
    <row r="154" s="2" customFormat="1" ht="16.5" customHeight="1">
      <c r="A154" s="39"/>
      <c r="B154" s="40"/>
      <c r="C154" s="278" t="s">
        <v>349</v>
      </c>
      <c r="D154" s="278" t="s">
        <v>173</v>
      </c>
      <c r="E154" s="279" t="s">
        <v>1699</v>
      </c>
      <c r="F154" s="280" t="s">
        <v>1700</v>
      </c>
      <c r="G154" s="281" t="s">
        <v>316</v>
      </c>
      <c r="H154" s="282">
        <v>250</v>
      </c>
      <c r="I154" s="283"/>
      <c r="J154" s="282">
        <f>ROUND(I154*H154,0)</f>
        <v>0</v>
      </c>
      <c r="K154" s="284"/>
      <c r="L154" s="285"/>
      <c r="M154" s="286" t="s">
        <v>1</v>
      </c>
      <c r="N154" s="287" t="s">
        <v>39</v>
      </c>
      <c r="O154" s="92"/>
      <c r="P154" s="252">
        <f>O154*H154</f>
        <v>0</v>
      </c>
      <c r="Q154" s="252">
        <v>0</v>
      </c>
      <c r="R154" s="252">
        <f>Q154*H154</f>
        <v>0</v>
      </c>
      <c r="S154" s="252">
        <v>0</v>
      </c>
      <c r="T154" s="25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54" t="s">
        <v>176</v>
      </c>
      <c r="AT154" s="254" t="s">
        <v>173</v>
      </c>
      <c r="AU154" s="254" t="s">
        <v>8</v>
      </c>
      <c r="AY154" s="18" t="s">
        <v>160</v>
      </c>
      <c r="BE154" s="255">
        <f>IF(N154="základní",J154,0)</f>
        <v>0</v>
      </c>
      <c r="BF154" s="255">
        <f>IF(N154="snížená",J154,0)</f>
        <v>0</v>
      </c>
      <c r="BG154" s="255">
        <f>IF(N154="zákl. přenesená",J154,0)</f>
        <v>0</v>
      </c>
      <c r="BH154" s="255">
        <f>IF(N154="sníž. přenesená",J154,0)</f>
        <v>0</v>
      </c>
      <c r="BI154" s="255">
        <f>IF(N154="nulová",J154,0)</f>
        <v>0</v>
      </c>
      <c r="BJ154" s="18" t="s">
        <v>8</v>
      </c>
      <c r="BK154" s="255">
        <f>ROUND(I154*H154,0)</f>
        <v>0</v>
      </c>
      <c r="BL154" s="18" t="s">
        <v>167</v>
      </c>
      <c r="BM154" s="254" t="s">
        <v>724</v>
      </c>
    </row>
    <row r="155" s="2" customFormat="1" ht="16.5" customHeight="1">
      <c r="A155" s="39"/>
      <c r="B155" s="40"/>
      <c r="C155" s="278" t="s">
        <v>260</v>
      </c>
      <c r="D155" s="278" t="s">
        <v>173</v>
      </c>
      <c r="E155" s="279" t="s">
        <v>1701</v>
      </c>
      <c r="F155" s="280" t="s">
        <v>1702</v>
      </c>
      <c r="G155" s="281" t="s">
        <v>316</v>
      </c>
      <c r="H155" s="282">
        <v>80</v>
      </c>
      <c r="I155" s="283"/>
      <c r="J155" s="282">
        <f>ROUND(I155*H155,0)</f>
        <v>0</v>
      </c>
      <c r="K155" s="284"/>
      <c r="L155" s="285"/>
      <c r="M155" s="286" t="s">
        <v>1</v>
      </c>
      <c r="N155" s="287" t="s">
        <v>39</v>
      </c>
      <c r="O155" s="92"/>
      <c r="P155" s="252">
        <f>O155*H155</f>
        <v>0</v>
      </c>
      <c r="Q155" s="252">
        <v>0</v>
      </c>
      <c r="R155" s="252">
        <f>Q155*H155</f>
        <v>0</v>
      </c>
      <c r="S155" s="252">
        <v>0</v>
      </c>
      <c r="T155" s="25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54" t="s">
        <v>176</v>
      </c>
      <c r="AT155" s="254" t="s">
        <v>173</v>
      </c>
      <c r="AU155" s="254" t="s">
        <v>8</v>
      </c>
      <c r="AY155" s="18" t="s">
        <v>160</v>
      </c>
      <c r="BE155" s="255">
        <f>IF(N155="základní",J155,0)</f>
        <v>0</v>
      </c>
      <c r="BF155" s="255">
        <f>IF(N155="snížená",J155,0)</f>
        <v>0</v>
      </c>
      <c r="BG155" s="255">
        <f>IF(N155="zákl. přenesená",J155,0)</f>
        <v>0</v>
      </c>
      <c r="BH155" s="255">
        <f>IF(N155="sníž. přenesená",J155,0)</f>
        <v>0</v>
      </c>
      <c r="BI155" s="255">
        <f>IF(N155="nulová",J155,0)</f>
        <v>0</v>
      </c>
      <c r="BJ155" s="18" t="s">
        <v>8</v>
      </c>
      <c r="BK155" s="255">
        <f>ROUND(I155*H155,0)</f>
        <v>0</v>
      </c>
      <c r="BL155" s="18" t="s">
        <v>167</v>
      </c>
      <c r="BM155" s="254" t="s">
        <v>438</v>
      </c>
    </row>
    <row r="156" s="2" customFormat="1" ht="33" customHeight="1">
      <c r="A156" s="39"/>
      <c r="B156" s="40"/>
      <c r="C156" s="243" t="s">
        <v>360</v>
      </c>
      <c r="D156" s="243" t="s">
        <v>163</v>
      </c>
      <c r="E156" s="244" t="s">
        <v>1703</v>
      </c>
      <c r="F156" s="245" t="s">
        <v>1704</v>
      </c>
      <c r="G156" s="246" t="s">
        <v>316</v>
      </c>
      <c r="H156" s="247">
        <v>330</v>
      </c>
      <c r="I156" s="248"/>
      <c r="J156" s="247">
        <f>ROUND(I156*H156,0)</f>
        <v>0</v>
      </c>
      <c r="K156" s="249"/>
      <c r="L156" s="45"/>
      <c r="M156" s="250" t="s">
        <v>1</v>
      </c>
      <c r="N156" s="251" t="s">
        <v>39</v>
      </c>
      <c r="O156" s="92"/>
      <c r="P156" s="252">
        <f>O156*H156</f>
        <v>0</v>
      </c>
      <c r="Q156" s="252">
        <v>0</v>
      </c>
      <c r="R156" s="252">
        <f>Q156*H156</f>
        <v>0</v>
      </c>
      <c r="S156" s="252">
        <v>0</v>
      </c>
      <c r="T156" s="25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54" t="s">
        <v>167</v>
      </c>
      <c r="AT156" s="254" t="s">
        <v>163</v>
      </c>
      <c r="AU156" s="254" t="s">
        <v>8</v>
      </c>
      <c r="AY156" s="18" t="s">
        <v>160</v>
      </c>
      <c r="BE156" s="255">
        <f>IF(N156="základní",J156,0)</f>
        <v>0</v>
      </c>
      <c r="BF156" s="255">
        <f>IF(N156="snížená",J156,0)</f>
        <v>0</v>
      </c>
      <c r="BG156" s="255">
        <f>IF(N156="zákl. přenesená",J156,0)</f>
        <v>0</v>
      </c>
      <c r="BH156" s="255">
        <f>IF(N156="sníž. přenesená",J156,0)</f>
        <v>0</v>
      </c>
      <c r="BI156" s="255">
        <f>IF(N156="nulová",J156,0)</f>
        <v>0</v>
      </c>
      <c r="BJ156" s="18" t="s">
        <v>8</v>
      </c>
      <c r="BK156" s="255">
        <f>ROUND(I156*H156,0)</f>
        <v>0</v>
      </c>
      <c r="BL156" s="18" t="s">
        <v>167</v>
      </c>
      <c r="BM156" s="254" t="s">
        <v>251</v>
      </c>
    </row>
    <row r="157" s="2" customFormat="1" ht="16.5" customHeight="1">
      <c r="A157" s="39"/>
      <c r="B157" s="40"/>
      <c r="C157" s="278" t="s">
        <v>609</v>
      </c>
      <c r="D157" s="278" t="s">
        <v>173</v>
      </c>
      <c r="E157" s="279" t="s">
        <v>1705</v>
      </c>
      <c r="F157" s="280" t="s">
        <v>1706</v>
      </c>
      <c r="G157" s="281" t="s">
        <v>316</v>
      </c>
      <c r="H157" s="282">
        <v>8</v>
      </c>
      <c r="I157" s="283"/>
      <c r="J157" s="282">
        <f>ROUND(I157*H157,0)</f>
        <v>0</v>
      </c>
      <c r="K157" s="284"/>
      <c r="L157" s="285"/>
      <c r="M157" s="286" t="s">
        <v>1</v>
      </c>
      <c r="N157" s="287" t="s">
        <v>39</v>
      </c>
      <c r="O157" s="92"/>
      <c r="P157" s="252">
        <f>O157*H157</f>
        <v>0</v>
      </c>
      <c r="Q157" s="252">
        <v>0</v>
      </c>
      <c r="R157" s="252">
        <f>Q157*H157</f>
        <v>0</v>
      </c>
      <c r="S157" s="252">
        <v>0</v>
      </c>
      <c r="T157" s="25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54" t="s">
        <v>176</v>
      </c>
      <c r="AT157" s="254" t="s">
        <v>173</v>
      </c>
      <c r="AU157" s="254" t="s">
        <v>8</v>
      </c>
      <c r="AY157" s="18" t="s">
        <v>160</v>
      </c>
      <c r="BE157" s="255">
        <f>IF(N157="základní",J157,0)</f>
        <v>0</v>
      </c>
      <c r="BF157" s="255">
        <f>IF(N157="snížená",J157,0)</f>
        <v>0</v>
      </c>
      <c r="BG157" s="255">
        <f>IF(N157="zákl. přenesená",J157,0)</f>
        <v>0</v>
      </c>
      <c r="BH157" s="255">
        <f>IF(N157="sníž. přenesená",J157,0)</f>
        <v>0</v>
      </c>
      <c r="BI157" s="255">
        <f>IF(N157="nulová",J157,0)</f>
        <v>0</v>
      </c>
      <c r="BJ157" s="18" t="s">
        <v>8</v>
      </c>
      <c r="BK157" s="255">
        <f>ROUND(I157*H157,0)</f>
        <v>0</v>
      </c>
      <c r="BL157" s="18" t="s">
        <v>167</v>
      </c>
      <c r="BM157" s="254" t="s">
        <v>493</v>
      </c>
    </row>
    <row r="158" s="2" customFormat="1" ht="24.15" customHeight="1">
      <c r="A158" s="39"/>
      <c r="B158" s="40"/>
      <c r="C158" s="243" t="s">
        <v>406</v>
      </c>
      <c r="D158" s="243" t="s">
        <v>163</v>
      </c>
      <c r="E158" s="244" t="s">
        <v>1707</v>
      </c>
      <c r="F158" s="245" t="s">
        <v>1708</v>
      </c>
      <c r="G158" s="246" t="s">
        <v>316</v>
      </c>
      <c r="H158" s="247">
        <v>8</v>
      </c>
      <c r="I158" s="248"/>
      <c r="J158" s="247">
        <f>ROUND(I158*H158,0)</f>
        <v>0</v>
      </c>
      <c r="K158" s="249"/>
      <c r="L158" s="45"/>
      <c r="M158" s="250" t="s">
        <v>1</v>
      </c>
      <c r="N158" s="251" t="s">
        <v>39</v>
      </c>
      <c r="O158" s="92"/>
      <c r="P158" s="252">
        <f>O158*H158</f>
        <v>0</v>
      </c>
      <c r="Q158" s="252">
        <v>0</v>
      </c>
      <c r="R158" s="252">
        <f>Q158*H158</f>
        <v>0</v>
      </c>
      <c r="S158" s="252">
        <v>0</v>
      </c>
      <c r="T158" s="25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54" t="s">
        <v>167</v>
      </c>
      <c r="AT158" s="254" t="s">
        <v>163</v>
      </c>
      <c r="AU158" s="254" t="s">
        <v>8</v>
      </c>
      <c r="AY158" s="18" t="s">
        <v>160</v>
      </c>
      <c r="BE158" s="255">
        <f>IF(N158="základní",J158,0)</f>
        <v>0</v>
      </c>
      <c r="BF158" s="255">
        <f>IF(N158="snížená",J158,0)</f>
        <v>0</v>
      </c>
      <c r="BG158" s="255">
        <f>IF(N158="zákl. přenesená",J158,0)</f>
        <v>0</v>
      </c>
      <c r="BH158" s="255">
        <f>IF(N158="sníž. přenesená",J158,0)</f>
        <v>0</v>
      </c>
      <c r="BI158" s="255">
        <f>IF(N158="nulová",J158,0)</f>
        <v>0</v>
      </c>
      <c r="BJ158" s="18" t="s">
        <v>8</v>
      </c>
      <c r="BK158" s="255">
        <f>ROUND(I158*H158,0)</f>
        <v>0</v>
      </c>
      <c r="BL158" s="18" t="s">
        <v>167</v>
      </c>
      <c r="BM158" s="254" t="s">
        <v>458</v>
      </c>
    </row>
    <row r="159" s="2" customFormat="1" ht="24.15" customHeight="1">
      <c r="A159" s="39"/>
      <c r="B159" s="40"/>
      <c r="C159" s="278" t="s">
        <v>411</v>
      </c>
      <c r="D159" s="278" t="s">
        <v>173</v>
      </c>
      <c r="E159" s="279" t="s">
        <v>1709</v>
      </c>
      <c r="F159" s="280" t="s">
        <v>1710</v>
      </c>
      <c r="G159" s="281" t="s">
        <v>316</v>
      </c>
      <c r="H159" s="282">
        <v>25</v>
      </c>
      <c r="I159" s="283"/>
      <c r="J159" s="282">
        <f>ROUND(I159*H159,0)</f>
        <v>0</v>
      </c>
      <c r="K159" s="284"/>
      <c r="L159" s="285"/>
      <c r="M159" s="286" t="s">
        <v>1</v>
      </c>
      <c r="N159" s="287" t="s">
        <v>39</v>
      </c>
      <c r="O159" s="92"/>
      <c r="P159" s="252">
        <f>O159*H159</f>
        <v>0</v>
      </c>
      <c r="Q159" s="252">
        <v>0</v>
      </c>
      <c r="R159" s="252">
        <f>Q159*H159</f>
        <v>0</v>
      </c>
      <c r="S159" s="252">
        <v>0</v>
      </c>
      <c r="T159" s="25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54" t="s">
        <v>176</v>
      </c>
      <c r="AT159" s="254" t="s">
        <v>173</v>
      </c>
      <c r="AU159" s="254" t="s">
        <v>8</v>
      </c>
      <c r="AY159" s="18" t="s">
        <v>160</v>
      </c>
      <c r="BE159" s="255">
        <f>IF(N159="základní",J159,0)</f>
        <v>0</v>
      </c>
      <c r="BF159" s="255">
        <f>IF(N159="snížená",J159,0)</f>
        <v>0</v>
      </c>
      <c r="BG159" s="255">
        <f>IF(N159="zákl. přenesená",J159,0)</f>
        <v>0</v>
      </c>
      <c r="BH159" s="255">
        <f>IF(N159="sníž. přenesená",J159,0)</f>
        <v>0</v>
      </c>
      <c r="BI159" s="255">
        <f>IF(N159="nulová",J159,0)</f>
        <v>0</v>
      </c>
      <c r="BJ159" s="18" t="s">
        <v>8</v>
      </c>
      <c r="BK159" s="255">
        <f>ROUND(I159*H159,0)</f>
        <v>0</v>
      </c>
      <c r="BL159" s="18" t="s">
        <v>167</v>
      </c>
      <c r="BM159" s="254" t="s">
        <v>179</v>
      </c>
    </row>
    <row r="160" s="2" customFormat="1" ht="24.15" customHeight="1">
      <c r="A160" s="39"/>
      <c r="B160" s="40"/>
      <c r="C160" s="278" t="s">
        <v>7</v>
      </c>
      <c r="D160" s="278" t="s">
        <v>173</v>
      </c>
      <c r="E160" s="279" t="s">
        <v>1711</v>
      </c>
      <c r="F160" s="280" t="s">
        <v>1712</v>
      </c>
      <c r="G160" s="281" t="s">
        <v>316</v>
      </c>
      <c r="H160" s="282">
        <v>15</v>
      </c>
      <c r="I160" s="283"/>
      <c r="J160" s="282">
        <f>ROUND(I160*H160,0)</f>
        <v>0</v>
      </c>
      <c r="K160" s="284"/>
      <c r="L160" s="285"/>
      <c r="M160" s="286" t="s">
        <v>1</v>
      </c>
      <c r="N160" s="287" t="s">
        <v>39</v>
      </c>
      <c r="O160" s="92"/>
      <c r="P160" s="252">
        <f>O160*H160</f>
        <v>0</v>
      </c>
      <c r="Q160" s="252">
        <v>0</v>
      </c>
      <c r="R160" s="252">
        <f>Q160*H160</f>
        <v>0</v>
      </c>
      <c r="S160" s="252">
        <v>0</v>
      </c>
      <c r="T160" s="25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54" t="s">
        <v>176</v>
      </c>
      <c r="AT160" s="254" t="s">
        <v>173</v>
      </c>
      <c r="AU160" s="254" t="s">
        <v>8</v>
      </c>
      <c r="AY160" s="18" t="s">
        <v>160</v>
      </c>
      <c r="BE160" s="255">
        <f>IF(N160="základní",J160,0)</f>
        <v>0</v>
      </c>
      <c r="BF160" s="255">
        <f>IF(N160="snížená",J160,0)</f>
        <v>0</v>
      </c>
      <c r="BG160" s="255">
        <f>IF(N160="zákl. přenesená",J160,0)</f>
        <v>0</v>
      </c>
      <c r="BH160" s="255">
        <f>IF(N160="sníž. přenesená",J160,0)</f>
        <v>0</v>
      </c>
      <c r="BI160" s="255">
        <f>IF(N160="nulová",J160,0)</f>
        <v>0</v>
      </c>
      <c r="BJ160" s="18" t="s">
        <v>8</v>
      </c>
      <c r="BK160" s="255">
        <f>ROUND(I160*H160,0)</f>
        <v>0</v>
      </c>
      <c r="BL160" s="18" t="s">
        <v>167</v>
      </c>
      <c r="BM160" s="254" t="s">
        <v>196</v>
      </c>
    </row>
    <row r="161" s="2" customFormat="1" ht="24.15" customHeight="1">
      <c r="A161" s="39"/>
      <c r="B161" s="40"/>
      <c r="C161" s="243" t="s">
        <v>451</v>
      </c>
      <c r="D161" s="243" t="s">
        <v>163</v>
      </c>
      <c r="E161" s="244" t="s">
        <v>1713</v>
      </c>
      <c r="F161" s="245" t="s">
        <v>1714</v>
      </c>
      <c r="G161" s="246" t="s">
        <v>316</v>
      </c>
      <c r="H161" s="247">
        <v>40</v>
      </c>
      <c r="I161" s="248"/>
      <c r="J161" s="247">
        <f>ROUND(I161*H161,0)</f>
        <v>0</v>
      </c>
      <c r="K161" s="249"/>
      <c r="L161" s="45"/>
      <c r="M161" s="250" t="s">
        <v>1</v>
      </c>
      <c r="N161" s="251" t="s">
        <v>39</v>
      </c>
      <c r="O161" s="92"/>
      <c r="P161" s="252">
        <f>O161*H161</f>
        <v>0</v>
      </c>
      <c r="Q161" s="252">
        <v>0</v>
      </c>
      <c r="R161" s="252">
        <f>Q161*H161</f>
        <v>0</v>
      </c>
      <c r="S161" s="252">
        <v>0</v>
      </c>
      <c r="T161" s="25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54" t="s">
        <v>167</v>
      </c>
      <c r="AT161" s="254" t="s">
        <v>163</v>
      </c>
      <c r="AU161" s="254" t="s">
        <v>8</v>
      </c>
      <c r="AY161" s="18" t="s">
        <v>160</v>
      </c>
      <c r="BE161" s="255">
        <f>IF(N161="základní",J161,0)</f>
        <v>0</v>
      </c>
      <c r="BF161" s="255">
        <f>IF(N161="snížená",J161,0)</f>
        <v>0</v>
      </c>
      <c r="BG161" s="255">
        <f>IF(N161="zákl. přenesená",J161,0)</f>
        <v>0</v>
      </c>
      <c r="BH161" s="255">
        <f>IF(N161="sníž. přenesená",J161,0)</f>
        <v>0</v>
      </c>
      <c r="BI161" s="255">
        <f>IF(N161="nulová",J161,0)</f>
        <v>0</v>
      </c>
      <c r="BJ161" s="18" t="s">
        <v>8</v>
      </c>
      <c r="BK161" s="255">
        <f>ROUND(I161*H161,0)</f>
        <v>0</v>
      </c>
      <c r="BL161" s="18" t="s">
        <v>167</v>
      </c>
      <c r="BM161" s="254" t="s">
        <v>418</v>
      </c>
    </row>
    <row r="162" s="2" customFormat="1" ht="24.15" customHeight="1">
      <c r="A162" s="39"/>
      <c r="B162" s="40"/>
      <c r="C162" s="243" t="s">
        <v>476</v>
      </c>
      <c r="D162" s="243" t="s">
        <v>163</v>
      </c>
      <c r="E162" s="244" t="s">
        <v>1715</v>
      </c>
      <c r="F162" s="245" t="s">
        <v>1716</v>
      </c>
      <c r="G162" s="246" t="s">
        <v>1672</v>
      </c>
      <c r="H162" s="247">
        <v>140</v>
      </c>
      <c r="I162" s="248"/>
      <c r="J162" s="247">
        <f>ROUND(I162*H162,0)</f>
        <v>0</v>
      </c>
      <c r="K162" s="249"/>
      <c r="L162" s="45"/>
      <c r="M162" s="250" t="s">
        <v>1</v>
      </c>
      <c r="N162" s="251" t="s">
        <v>39</v>
      </c>
      <c r="O162" s="92"/>
      <c r="P162" s="252">
        <f>O162*H162</f>
        <v>0</v>
      </c>
      <c r="Q162" s="252">
        <v>0</v>
      </c>
      <c r="R162" s="252">
        <f>Q162*H162</f>
        <v>0</v>
      </c>
      <c r="S162" s="252">
        <v>0</v>
      </c>
      <c r="T162" s="25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54" t="s">
        <v>167</v>
      </c>
      <c r="AT162" s="254" t="s">
        <v>163</v>
      </c>
      <c r="AU162" s="254" t="s">
        <v>8</v>
      </c>
      <c r="AY162" s="18" t="s">
        <v>160</v>
      </c>
      <c r="BE162" s="255">
        <f>IF(N162="základní",J162,0)</f>
        <v>0</v>
      </c>
      <c r="BF162" s="255">
        <f>IF(N162="snížená",J162,0)</f>
        <v>0</v>
      </c>
      <c r="BG162" s="255">
        <f>IF(N162="zákl. přenesená",J162,0)</f>
        <v>0</v>
      </c>
      <c r="BH162" s="255">
        <f>IF(N162="sníž. přenesená",J162,0)</f>
        <v>0</v>
      </c>
      <c r="BI162" s="255">
        <f>IF(N162="nulová",J162,0)</f>
        <v>0</v>
      </c>
      <c r="BJ162" s="18" t="s">
        <v>8</v>
      </c>
      <c r="BK162" s="255">
        <f>ROUND(I162*H162,0)</f>
        <v>0</v>
      </c>
      <c r="BL162" s="18" t="s">
        <v>167</v>
      </c>
      <c r="BM162" s="254" t="s">
        <v>435</v>
      </c>
    </row>
    <row r="163" s="2" customFormat="1" ht="24.15" customHeight="1">
      <c r="A163" s="39"/>
      <c r="B163" s="40"/>
      <c r="C163" s="243" t="s">
        <v>500</v>
      </c>
      <c r="D163" s="243" t="s">
        <v>163</v>
      </c>
      <c r="E163" s="244" t="s">
        <v>1717</v>
      </c>
      <c r="F163" s="245" t="s">
        <v>1718</v>
      </c>
      <c r="G163" s="246" t="s">
        <v>1672</v>
      </c>
      <c r="H163" s="247">
        <v>10</v>
      </c>
      <c r="I163" s="248"/>
      <c r="J163" s="247">
        <f>ROUND(I163*H163,0)</f>
        <v>0</v>
      </c>
      <c r="K163" s="249"/>
      <c r="L163" s="45"/>
      <c r="M163" s="250" t="s">
        <v>1</v>
      </c>
      <c r="N163" s="251" t="s">
        <v>39</v>
      </c>
      <c r="O163" s="92"/>
      <c r="P163" s="252">
        <f>O163*H163</f>
        <v>0</v>
      </c>
      <c r="Q163" s="252">
        <v>0</v>
      </c>
      <c r="R163" s="252">
        <f>Q163*H163</f>
        <v>0</v>
      </c>
      <c r="S163" s="252">
        <v>0</v>
      </c>
      <c r="T163" s="25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54" t="s">
        <v>167</v>
      </c>
      <c r="AT163" s="254" t="s">
        <v>163</v>
      </c>
      <c r="AU163" s="254" t="s">
        <v>8</v>
      </c>
      <c r="AY163" s="18" t="s">
        <v>160</v>
      </c>
      <c r="BE163" s="255">
        <f>IF(N163="základní",J163,0)</f>
        <v>0</v>
      </c>
      <c r="BF163" s="255">
        <f>IF(N163="snížená",J163,0)</f>
        <v>0</v>
      </c>
      <c r="BG163" s="255">
        <f>IF(N163="zákl. přenesená",J163,0)</f>
        <v>0</v>
      </c>
      <c r="BH163" s="255">
        <f>IF(N163="sníž. přenesená",J163,0)</f>
        <v>0</v>
      </c>
      <c r="BI163" s="255">
        <f>IF(N163="nulová",J163,0)</f>
        <v>0</v>
      </c>
      <c r="BJ163" s="18" t="s">
        <v>8</v>
      </c>
      <c r="BK163" s="255">
        <f>ROUND(I163*H163,0)</f>
        <v>0</v>
      </c>
      <c r="BL163" s="18" t="s">
        <v>167</v>
      </c>
      <c r="BM163" s="254" t="s">
        <v>472</v>
      </c>
    </row>
    <row r="164" s="2" customFormat="1" ht="21.75" customHeight="1">
      <c r="A164" s="39"/>
      <c r="B164" s="40"/>
      <c r="C164" s="243" t="s">
        <v>504</v>
      </c>
      <c r="D164" s="243" t="s">
        <v>163</v>
      </c>
      <c r="E164" s="244" t="s">
        <v>1719</v>
      </c>
      <c r="F164" s="245" t="s">
        <v>1720</v>
      </c>
      <c r="G164" s="246" t="s">
        <v>1672</v>
      </c>
      <c r="H164" s="247">
        <v>5</v>
      </c>
      <c r="I164" s="248"/>
      <c r="J164" s="247">
        <f>ROUND(I164*H164,0)</f>
        <v>0</v>
      </c>
      <c r="K164" s="249"/>
      <c r="L164" s="45"/>
      <c r="M164" s="250" t="s">
        <v>1</v>
      </c>
      <c r="N164" s="251" t="s">
        <v>39</v>
      </c>
      <c r="O164" s="92"/>
      <c r="P164" s="252">
        <f>O164*H164</f>
        <v>0</v>
      </c>
      <c r="Q164" s="252">
        <v>0</v>
      </c>
      <c r="R164" s="252">
        <f>Q164*H164</f>
        <v>0</v>
      </c>
      <c r="S164" s="252">
        <v>0</v>
      </c>
      <c r="T164" s="25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54" t="s">
        <v>167</v>
      </c>
      <c r="AT164" s="254" t="s">
        <v>163</v>
      </c>
      <c r="AU164" s="254" t="s">
        <v>8</v>
      </c>
      <c r="AY164" s="18" t="s">
        <v>160</v>
      </c>
      <c r="BE164" s="255">
        <f>IF(N164="základní",J164,0)</f>
        <v>0</v>
      </c>
      <c r="BF164" s="255">
        <f>IF(N164="snížená",J164,0)</f>
        <v>0</v>
      </c>
      <c r="BG164" s="255">
        <f>IF(N164="zákl. přenesená",J164,0)</f>
        <v>0</v>
      </c>
      <c r="BH164" s="255">
        <f>IF(N164="sníž. přenesená",J164,0)</f>
        <v>0</v>
      </c>
      <c r="BI164" s="255">
        <f>IF(N164="nulová",J164,0)</f>
        <v>0</v>
      </c>
      <c r="BJ164" s="18" t="s">
        <v>8</v>
      </c>
      <c r="BK164" s="255">
        <f>ROUND(I164*H164,0)</f>
        <v>0</v>
      </c>
      <c r="BL164" s="18" t="s">
        <v>167</v>
      </c>
      <c r="BM164" s="254" t="s">
        <v>213</v>
      </c>
    </row>
    <row r="165" s="2" customFormat="1" ht="16.5" customHeight="1">
      <c r="A165" s="39"/>
      <c r="B165" s="40"/>
      <c r="C165" s="243" t="s">
        <v>518</v>
      </c>
      <c r="D165" s="243" t="s">
        <v>163</v>
      </c>
      <c r="E165" s="244" t="s">
        <v>1721</v>
      </c>
      <c r="F165" s="245" t="s">
        <v>1722</v>
      </c>
      <c r="G165" s="246" t="s">
        <v>1672</v>
      </c>
      <c r="H165" s="247">
        <v>2</v>
      </c>
      <c r="I165" s="248"/>
      <c r="J165" s="247">
        <f>ROUND(I165*H165,0)</f>
        <v>0</v>
      </c>
      <c r="K165" s="249"/>
      <c r="L165" s="45"/>
      <c r="M165" s="250" t="s">
        <v>1</v>
      </c>
      <c r="N165" s="251" t="s">
        <v>39</v>
      </c>
      <c r="O165" s="92"/>
      <c r="P165" s="252">
        <f>O165*H165</f>
        <v>0</v>
      </c>
      <c r="Q165" s="252">
        <v>0</v>
      </c>
      <c r="R165" s="252">
        <f>Q165*H165</f>
        <v>0</v>
      </c>
      <c r="S165" s="252">
        <v>0</v>
      </c>
      <c r="T165" s="25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54" t="s">
        <v>167</v>
      </c>
      <c r="AT165" s="254" t="s">
        <v>163</v>
      </c>
      <c r="AU165" s="254" t="s">
        <v>8</v>
      </c>
      <c r="AY165" s="18" t="s">
        <v>160</v>
      </c>
      <c r="BE165" s="255">
        <f>IF(N165="základní",J165,0)</f>
        <v>0</v>
      </c>
      <c r="BF165" s="255">
        <f>IF(N165="snížená",J165,0)</f>
        <v>0</v>
      </c>
      <c r="BG165" s="255">
        <f>IF(N165="zákl. přenesená",J165,0)</f>
        <v>0</v>
      </c>
      <c r="BH165" s="255">
        <f>IF(N165="sníž. přenesená",J165,0)</f>
        <v>0</v>
      </c>
      <c r="BI165" s="255">
        <f>IF(N165="nulová",J165,0)</f>
        <v>0</v>
      </c>
      <c r="BJ165" s="18" t="s">
        <v>8</v>
      </c>
      <c r="BK165" s="255">
        <f>ROUND(I165*H165,0)</f>
        <v>0</v>
      </c>
      <c r="BL165" s="18" t="s">
        <v>167</v>
      </c>
      <c r="BM165" s="254" t="s">
        <v>223</v>
      </c>
    </row>
    <row r="166" s="2" customFormat="1" ht="24.15" customHeight="1">
      <c r="A166" s="39"/>
      <c r="B166" s="40"/>
      <c r="C166" s="243" t="s">
        <v>524</v>
      </c>
      <c r="D166" s="243" t="s">
        <v>163</v>
      </c>
      <c r="E166" s="244" t="s">
        <v>1723</v>
      </c>
      <c r="F166" s="245" t="s">
        <v>1724</v>
      </c>
      <c r="G166" s="246" t="s">
        <v>316</v>
      </c>
      <c r="H166" s="247">
        <v>400</v>
      </c>
      <c r="I166" s="248"/>
      <c r="J166" s="247">
        <f>ROUND(I166*H166,0)</f>
        <v>0</v>
      </c>
      <c r="K166" s="249"/>
      <c r="L166" s="45"/>
      <c r="M166" s="250" t="s">
        <v>1</v>
      </c>
      <c r="N166" s="251" t="s">
        <v>39</v>
      </c>
      <c r="O166" s="92"/>
      <c r="P166" s="252">
        <f>O166*H166</f>
        <v>0</v>
      </c>
      <c r="Q166" s="252">
        <v>0</v>
      </c>
      <c r="R166" s="252">
        <f>Q166*H166</f>
        <v>0</v>
      </c>
      <c r="S166" s="252">
        <v>0</v>
      </c>
      <c r="T166" s="253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54" t="s">
        <v>167</v>
      </c>
      <c r="AT166" s="254" t="s">
        <v>163</v>
      </c>
      <c r="AU166" s="254" t="s">
        <v>8</v>
      </c>
      <c r="AY166" s="18" t="s">
        <v>160</v>
      </c>
      <c r="BE166" s="255">
        <f>IF(N166="základní",J166,0)</f>
        <v>0</v>
      </c>
      <c r="BF166" s="255">
        <f>IF(N166="snížená",J166,0)</f>
        <v>0</v>
      </c>
      <c r="BG166" s="255">
        <f>IF(N166="zákl. přenesená",J166,0)</f>
        <v>0</v>
      </c>
      <c r="BH166" s="255">
        <f>IF(N166="sníž. přenesená",J166,0)</f>
        <v>0</v>
      </c>
      <c r="BI166" s="255">
        <f>IF(N166="nulová",J166,0)</f>
        <v>0</v>
      </c>
      <c r="BJ166" s="18" t="s">
        <v>8</v>
      </c>
      <c r="BK166" s="255">
        <f>ROUND(I166*H166,0)</f>
        <v>0</v>
      </c>
      <c r="BL166" s="18" t="s">
        <v>167</v>
      </c>
      <c r="BM166" s="254" t="s">
        <v>240</v>
      </c>
    </row>
    <row r="167" s="12" customFormat="1" ht="25.92" customHeight="1">
      <c r="A167" s="12"/>
      <c r="B167" s="227"/>
      <c r="C167" s="228"/>
      <c r="D167" s="229" t="s">
        <v>73</v>
      </c>
      <c r="E167" s="230" t="s">
        <v>1725</v>
      </c>
      <c r="F167" s="230" t="s">
        <v>1726</v>
      </c>
      <c r="G167" s="228"/>
      <c r="H167" s="228"/>
      <c r="I167" s="231"/>
      <c r="J167" s="232">
        <f>BK167</f>
        <v>0</v>
      </c>
      <c r="K167" s="228"/>
      <c r="L167" s="233"/>
      <c r="M167" s="234"/>
      <c r="N167" s="235"/>
      <c r="O167" s="235"/>
      <c r="P167" s="236">
        <f>SUM(P168:P190)</f>
        <v>0</v>
      </c>
      <c r="Q167" s="235"/>
      <c r="R167" s="236">
        <f>SUM(R168:R190)</f>
        <v>0</v>
      </c>
      <c r="S167" s="235"/>
      <c r="T167" s="237">
        <f>SUM(T168:T190)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38" t="s">
        <v>8</v>
      </c>
      <c r="AT167" s="239" t="s">
        <v>73</v>
      </c>
      <c r="AU167" s="239" t="s">
        <v>74</v>
      </c>
      <c r="AY167" s="238" t="s">
        <v>160</v>
      </c>
      <c r="BK167" s="240">
        <f>SUM(BK168:BK190)</f>
        <v>0</v>
      </c>
    </row>
    <row r="168" s="2" customFormat="1" ht="37.8" customHeight="1">
      <c r="A168" s="39"/>
      <c r="B168" s="40"/>
      <c r="C168" s="278" t="s">
        <v>700</v>
      </c>
      <c r="D168" s="278" t="s">
        <v>173</v>
      </c>
      <c r="E168" s="279" t="s">
        <v>1727</v>
      </c>
      <c r="F168" s="280" t="s">
        <v>1728</v>
      </c>
      <c r="G168" s="281" t="s">
        <v>1672</v>
      </c>
      <c r="H168" s="282">
        <v>1</v>
      </c>
      <c r="I168" s="283"/>
      <c r="J168" s="282">
        <f>ROUND(I168*H168,0)</f>
        <v>0</v>
      </c>
      <c r="K168" s="284"/>
      <c r="L168" s="285"/>
      <c r="M168" s="286" t="s">
        <v>1</v>
      </c>
      <c r="N168" s="287" t="s">
        <v>39</v>
      </c>
      <c r="O168" s="92"/>
      <c r="P168" s="252">
        <f>O168*H168</f>
        <v>0</v>
      </c>
      <c r="Q168" s="252">
        <v>0</v>
      </c>
      <c r="R168" s="252">
        <f>Q168*H168</f>
        <v>0</v>
      </c>
      <c r="S168" s="252">
        <v>0</v>
      </c>
      <c r="T168" s="25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54" t="s">
        <v>176</v>
      </c>
      <c r="AT168" s="254" t="s">
        <v>173</v>
      </c>
      <c r="AU168" s="254" t="s">
        <v>8</v>
      </c>
      <c r="AY168" s="18" t="s">
        <v>160</v>
      </c>
      <c r="BE168" s="255">
        <f>IF(N168="základní",J168,0)</f>
        <v>0</v>
      </c>
      <c r="BF168" s="255">
        <f>IF(N168="snížená",J168,0)</f>
        <v>0</v>
      </c>
      <c r="BG168" s="255">
        <f>IF(N168="zákl. přenesená",J168,0)</f>
        <v>0</v>
      </c>
      <c r="BH168" s="255">
        <f>IF(N168="sníž. přenesená",J168,0)</f>
        <v>0</v>
      </c>
      <c r="BI168" s="255">
        <f>IF(N168="nulová",J168,0)</f>
        <v>0</v>
      </c>
      <c r="BJ168" s="18" t="s">
        <v>8</v>
      </c>
      <c r="BK168" s="255">
        <f>ROUND(I168*H168,0)</f>
        <v>0</v>
      </c>
      <c r="BL168" s="18" t="s">
        <v>167</v>
      </c>
      <c r="BM168" s="254" t="s">
        <v>263</v>
      </c>
    </row>
    <row r="169" s="2" customFormat="1" ht="24.15" customHeight="1">
      <c r="A169" s="39"/>
      <c r="B169" s="40"/>
      <c r="C169" s="243" t="s">
        <v>366</v>
      </c>
      <c r="D169" s="243" t="s">
        <v>163</v>
      </c>
      <c r="E169" s="244" t="s">
        <v>1729</v>
      </c>
      <c r="F169" s="245" t="s">
        <v>1730</v>
      </c>
      <c r="G169" s="246" t="s">
        <v>1672</v>
      </c>
      <c r="H169" s="247">
        <v>1</v>
      </c>
      <c r="I169" s="248"/>
      <c r="J169" s="247">
        <f>ROUND(I169*H169,0)</f>
        <v>0</v>
      </c>
      <c r="K169" s="249"/>
      <c r="L169" s="45"/>
      <c r="M169" s="250" t="s">
        <v>1</v>
      </c>
      <c r="N169" s="251" t="s">
        <v>39</v>
      </c>
      <c r="O169" s="92"/>
      <c r="P169" s="252">
        <f>O169*H169</f>
        <v>0</v>
      </c>
      <c r="Q169" s="252">
        <v>0</v>
      </c>
      <c r="R169" s="252">
        <f>Q169*H169</f>
        <v>0</v>
      </c>
      <c r="S169" s="252">
        <v>0</v>
      </c>
      <c r="T169" s="25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54" t="s">
        <v>167</v>
      </c>
      <c r="AT169" s="254" t="s">
        <v>163</v>
      </c>
      <c r="AU169" s="254" t="s">
        <v>8</v>
      </c>
      <c r="AY169" s="18" t="s">
        <v>160</v>
      </c>
      <c r="BE169" s="255">
        <f>IF(N169="základní",J169,0)</f>
        <v>0</v>
      </c>
      <c r="BF169" s="255">
        <f>IF(N169="snížená",J169,0)</f>
        <v>0</v>
      </c>
      <c r="BG169" s="255">
        <f>IF(N169="zákl. přenesená",J169,0)</f>
        <v>0</v>
      </c>
      <c r="BH169" s="255">
        <f>IF(N169="sníž. přenesená",J169,0)</f>
        <v>0</v>
      </c>
      <c r="BI169" s="255">
        <f>IF(N169="nulová",J169,0)</f>
        <v>0</v>
      </c>
      <c r="BJ169" s="18" t="s">
        <v>8</v>
      </c>
      <c r="BK169" s="255">
        <f>ROUND(I169*H169,0)</f>
        <v>0</v>
      </c>
      <c r="BL169" s="18" t="s">
        <v>167</v>
      </c>
      <c r="BM169" s="254" t="s">
        <v>272</v>
      </c>
    </row>
    <row r="170" s="2" customFormat="1" ht="16.5" customHeight="1">
      <c r="A170" s="39"/>
      <c r="B170" s="40"/>
      <c r="C170" s="278" t="s">
        <v>724</v>
      </c>
      <c r="D170" s="278" t="s">
        <v>173</v>
      </c>
      <c r="E170" s="279" t="s">
        <v>1731</v>
      </c>
      <c r="F170" s="280" t="s">
        <v>1732</v>
      </c>
      <c r="G170" s="281" t="s">
        <v>1672</v>
      </c>
      <c r="H170" s="282">
        <v>4</v>
      </c>
      <c r="I170" s="283"/>
      <c r="J170" s="282">
        <f>ROUND(I170*H170,0)</f>
        <v>0</v>
      </c>
      <c r="K170" s="284"/>
      <c r="L170" s="285"/>
      <c r="M170" s="286" t="s">
        <v>1</v>
      </c>
      <c r="N170" s="287" t="s">
        <v>39</v>
      </c>
      <c r="O170" s="92"/>
      <c r="P170" s="252">
        <f>O170*H170</f>
        <v>0</v>
      </c>
      <c r="Q170" s="252">
        <v>0</v>
      </c>
      <c r="R170" s="252">
        <f>Q170*H170</f>
        <v>0</v>
      </c>
      <c r="S170" s="252">
        <v>0</v>
      </c>
      <c r="T170" s="25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54" t="s">
        <v>176</v>
      </c>
      <c r="AT170" s="254" t="s">
        <v>173</v>
      </c>
      <c r="AU170" s="254" t="s">
        <v>8</v>
      </c>
      <c r="AY170" s="18" t="s">
        <v>160</v>
      </c>
      <c r="BE170" s="255">
        <f>IF(N170="základní",J170,0)</f>
        <v>0</v>
      </c>
      <c r="BF170" s="255">
        <f>IF(N170="snížená",J170,0)</f>
        <v>0</v>
      </c>
      <c r="BG170" s="255">
        <f>IF(N170="zákl. přenesená",J170,0)</f>
        <v>0</v>
      </c>
      <c r="BH170" s="255">
        <f>IF(N170="sníž. přenesená",J170,0)</f>
        <v>0</v>
      </c>
      <c r="BI170" s="255">
        <f>IF(N170="nulová",J170,0)</f>
        <v>0</v>
      </c>
      <c r="BJ170" s="18" t="s">
        <v>8</v>
      </c>
      <c r="BK170" s="255">
        <f>ROUND(I170*H170,0)</f>
        <v>0</v>
      </c>
      <c r="BL170" s="18" t="s">
        <v>167</v>
      </c>
      <c r="BM170" s="254" t="s">
        <v>282</v>
      </c>
    </row>
    <row r="171" s="2" customFormat="1" ht="16.5" customHeight="1">
      <c r="A171" s="39"/>
      <c r="B171" s="40"/>
      <c r="C171" s="278" t="s">
        <v>730</v>
      </c>
      <c r="D171" s="278" t="s">
        <v>173</v>
      </c>
      <c r="E171" s="279" t="s">
        <v>1733</v>
      </c>
      <c r="F171" s="280" t="s">
        <v>1734</v>
      </c>
      <c r="G171" s="281" t="s">
        <v>1672</v>
      </c>
      <c r="H171" s="282">
        <v>7</v>
      </c>
      <c r="I171" s="283"/>
      <c r="J171" s="282">
        <f>ROUND(I171*H171,0)</f>
        <v>0</v>
      </c>
      <c r="K171" s="284"/>
      <c r="L171" s="285"/>
      <c r="M171" s="286" t="s">
        <v>1</v>
      </c>
      <c r="N171" s="287" t="s">
        <v>39</v>
      </c>
      <c r="O171" s="92"/>
      <c r="P171" s="252">
        <f>O171*H171</f>
        <v>0</v>
      </c>
      <c r="Q171" s="252">
        <v>0</v>
      </c>
      <c r="R171" s="252">
        <f>Q171*H171</f>
        <v>0</v>
      </c>
      <c r="S171" s="252">
        <v>0</v>
      </c>
      <c r="T171" s="25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54" t="s">
        <v>176</v>
      </c>
      <c r="AT171" s="254" t="s">
        <v>173</v>
      </c>
      <c r="AU171" s="254" t="s">
        <v>8</v>
      </c>
      <c r="AY171" s="18" t="s">
        <v>160</v>
      </c>
      <c r="BE171" s="255">
        <f>IF(N171="základní",J171,0)</f>
        <v>0</v>
      </c>
      <c r="BF171" s="255">
        <f>IF(N171="snížená",J171,0)</f>
        <v>0</v>
      </c>
      <c r="BG171" s="255">
        <f>IF(N171="zákl. přenesená",J171,0)</f>
        <v>0</v>
      </c>
      <c r="BH171" s="255">
        <f>IF(N171="sníž. přenesená",J171,0)</f>
        <v>0</v>
      </c>
      <c r="BI171" s="255">
        <f>IF(N171="nulová",J171,0)</f>
        <v>0</v>
      </c>
      <c r="BJ171" s="18" t="s">
        <v>8</v>
      </c>
      <c r="BK171" s="255">
        <f>ROUND(I171*H171,0)</f>
        <v>0</v>
      </c>
      <c r="BL171" s="18" t="s">
        <v>167</v>
      </c>
      <c r="BM171" s="254" t="s">
        <v>205</v>
      </c>
    </row>
    <row r="172" s="2" customFormat="1" ht="16.5" customHeight="1">
      <c r="A172" s="39"/>
      <c r="B172" s="40"/>
      <c r="C172" s="278" t="s">
        <v>438</v>
      </c>
      <c r="D172" s="278" t="s">
        <v>173</v>
      </c>
      <c r="E172" s="279" t="s">
        <v>1735</v>
      </c>
      <c r="F172" s="280" t="s">
        <v>1736</v>
      </c>
      <c r="G172" s="281" t="s">
        <v>1672</v>
      </c>
      <c r="H172" s="282">
        <v>35</v>
      </c>
      <c r="I172" s="283"/>
      <c r="J172" s="282">
        <f>ROUND(I172*H172,0)</f>
        <v>0</v>
      </c>
      <c r="K172" s="284"/>
      <c r="L172" s="285"/>
      <c r="M172" s="286" t="s">
        <v>1</v>
      </c>
      <c r="N172" s="287" t="s">
        <v>39</v>
      </c>
      <c r="O172" s="92"/>
      <c r="P172" s="252">
        <f>O172*H172</f>
        <v>0</v>
      </c>
      <c r="Q172" s="252">
        <v>0</v>
      </c>
      <c r="R172" s="252">
        <f>Q172*H172</f>
        <v>0</v>
      </c>
      <c r="S172" s="252">
        <v>0</v>
      </c>
      <c r="T172" s="25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54" t="s">
        <v>176</v>
      </c>
      <c r="AT172" s="254" t="s">
        <v>173</v>
      </c>
      <c r="AU172" s="254" t="s">
        <v>8</v>
      </c>
      <c r="AY172" s="18" t="s">
        <v>160</v>
      </c>
      <c r="BE172" s="255">
        <f>IF(N172="základní",J172,0)</f>
        <v>0</v>
      </c>
      <c r="BF172" s="255">
        <f>IF(N172="snížená",J172,0)</f>
        <v>0</v>
      </c>
      <c r="BG172" s="255">
        <f>IF(N172="zákl. přenesená",J172,0)</f>
        <v>0</v>
      </c>
      <c r="BH172" s="255">
        <f>IF(N172="sníž. přenesená",J172,0)</f>
        <v>0</v>
      </c>
      <c r="BI172" s="255">
        <f>IF(N172="nulová",J172,0)</f>
        <v>0</v>
      </c>
      <c r="BJ172" s="18" t="s">
        <v>8</v>
      </c>
      <c r="BK172" s="255">
        <f>ROUND(I172*H172,0)</f>
        <v>0</v>
      </c>
      <c r="BL172" s="18" t="s">
        <v>167</v>
      </c>
      <c r="BM172" s="254" t="s">
        <v>162</v>
      </c>
    </row>
    <row r="173" s="2" customFormat="1" ht="16.5" customHeight="1">
      <c r="A173" s="39"/>
      <c r="B173" s="40"/>
      <c r="C173" s="278" t="s">
        <v>440</v>
      </c>
      <c r="D173" s="278" t="s">
        <v>173</v>
      </c>
      <c r="E173" s="279" t="s">
        <v>1737</v>
      </c>
      <c r="F173" s="280" t="s">
        <v>1738</v>
      </c>
      <c r="G173" s="281" t="s">
        <v>1672</v>
      </c>
      <c r="H173" s="282">
        <v>2</v>
      </c>
      <c r="I173" s="283"/>
      <c r="J173" s="282">
        <f>ROUND(I173*H173,0)</f>
        <v>0</v>
      </c>
      <c r="K173" s="284"/>
      <c r="L173" s="285"/>
      <c r="M173" s="286" t="s">
        <v>1</v>
      </c>
      <c r="N173" s="287" t="s">
        <v>39</v>
      </c>
      <c r="O173" s="92"/>
      <c r="P173" s="252">
        <f>O173*H173</f>
        <v>0</v>
      </c>
      <c r="Q173" s="252">
        <v>0</v>
      </c>
      <c r="R173" s="252">
        <f>Q173*H173</f>
        <v>0</v>
      </c>
      <c r="S173" s="252">
        <v>0</v>
      </c>
      <c r="T173" s="25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54" t="s">
        <v>176</v>
      </c>
      <c r="AT173" s="254" t="s">
        <v>173</v>
      </c>
      <c r="AU173" s="254" t="s">
        <v>8</v>
      </c>
      <c r="AY173" s="18" t="s">
        <v>160</v>
      </c>
      <c r="BE173" s="255">
        <f>IF(N173="základní",J173,0)</f>
        <v>0</v>
      </c>
      <c r="BF173" s="255">
        <f>IF(N173="snížená",J173,0)</f>
        <v>0</v>
      </c>
      <c r="BG173" s="255">
        <f>IF(N173="zákl. přenesená",J173,0)</f>
        <v>0</v>
      </c>
      <c r="BH173" s="255">
        <f>IF(N173="sníž. přenesená",J173,0)</f>
        <v>0</v>
      </c>
      <c r="BI173" s="255">
        <f>IF(N173="nulová",J173,0)</f>
        <v>0</v>
      </c>
      <c r="BJ173" s="18" t="s">
        <v>8</v>
      </c>
      <c r="BK173" s="255">
        <f>ROUND(I173*H173,0)</f>
        <v>0</v>
      </c>
      <c r="BL173" s="18" t="s">
        <v>167</v>
      </c>
      <c r="BM173" s="254" t="s">
        <v>373</v>
      </c>
    </row>
    <row r="174" s="2" customFormat="1" ht="24.15" customHeight="1">
      <c r="A174" s="39"/>
      <c r="B174" s="40"/>
      <c r="C174" s="243" t="s">
        <v>251</v>
      </c>
      <c r="D174" s="243" t="s">
        <v>163</v>
      </c>
      <c r="E174" s="244" t="s">
        <v>1739</v>
      </c>
      <c r="F174" s="245" t="s">
        <v>1740</v>
      </c>
      <c r="G174" s="246" t="s">
        <v>1672</v>
      </c>
      <c r="H174" s="247">
        <v>48</v>
      </c>
      <c r="I174" s="248"/>
      <c r="J174" s="247">
        <f>ROUND(I174*H174,0)</f>
        <v>0</v>
      </c>
      <c r="K174" s="249"/>
      <c r="L174" s="45"/>
      <c r="M174" s="250" t="s">
        <v>1</v>
      </c>
      <c r="N174" s="251" t="s">
        <v>39</v>
      </c>
      <c r="O174" s="92"/>
      <c r="P174" s="252">
        <f>O174*H174</f>
        <v>0</v>
      </c>
      <c r="Q174" s="252">
        <v>0</v>
      </c>
      <c r="R174" s="252">
        <f>Q174*H174</f>
        <v>0</v>
      </c>
      <c r="S174" s="252">
        <v>0</v>
      </c>
      <c r="T174" s="25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54" t="s">
        <v>167</v>
      </c>
      <c r="AT174" s="254" t="s">
        <v>163</v>
      </c>
      <c r="AU174" s="254" t="s">
        <v>8</v>
      </c>
      <c r="AY174" s="18" t="s">
        <v>160</v>
      </c>
      <c r="BE174" s="255">
        <f>IF(N174="základní",J174,0)</f>
        <v>0</v>
      </c>
      <c r="BF174" s="255">
        <f>IF(N174="snížená",J174,0)</f>
        <v>0</v>
      </c>
      <c r="BG174" s="255">
        <f>IF(N174="zákl. přenesená",J174,0)</f>
        <v>0</v>
      </c>
      <c r="BH174" s="255">
        <f>IF(N174="sníž. přenesená",J174,0)</f>
        <v>0</v>
      </c>
      <c r="BI174" s="255">
        <f>IF(N174="nulová",J174,0)</f>
        <v>0</v>
      </c>
      <c r="BJ174" s="18" t="s">
        <v>8</v>
      </c>
      <c r="BK174" s="255">
        <f>ROUND(I174*H174,0)</f>
        <v>0</v>
      </c>
      <c r="BL174" s="18" t="s">
        <v>167</v>
      </c>
      <c r="BM174" s="254" t="s">
        <v>383</v>
      </c>
    </row>
    <row r="175" s="2" customFormat="1" ht="21.75" customHeight="1">
      <c r="A175" s="39"/>
      <c r="B175" s="40"/>
      <c r="C175" s="278" t="s">
        <v>302</v>
      </c>
      <c r="D175" s="278" t="s">
        <v>173</v>
      </c>
      <c r="E175" s="279" t="s">
        <v>1741</v>
      </c>
      <c r="F175" s="280" t="s">
        <v>1742</v>
      </c>
      <c r="G175" s="281" t="s">
        <v>1672</v>
      </c>
      <c r="H175" s="282">
        <v>1</v>
      </c>
      <c r="I175" s="283"/>
      <c r="J175" s="282">
        <f>ROUND(I175*H175,0)</f>
        <v>0</v>
      </c>
      <c r="K175" s="284"/>
      <c r="L175" s="285"/>
      <c r="M175" s="286" t="s">
        <v>1</v>
      </c>
      <c r="N175" s="287" t="s">
        <v>39</v>
      </c>
      <c r="O175" s="92"/>
      <c r="P175" s="252">
        <f>O175*H175</f>
        <v>0</v>
      </c>
      <c r="Q175" s="252">
        <v>0</v>
      </c>
      <c r="R175" s="252">
        <f>Q175*H175</f>
        <v>0</v>
      </c>
      <c r="S175" s="252">
        <v>0</v>
      </c>
      <c r="T175" s="253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54" t="s">
        <v>176</v>
      </c>
      <c r="AT175" s="254" t="s">
        <v>173</v>
      </c>
      <c r="AU175" s="254" t="s">
        <v>8</v>
      </c>
      <c r="AY175" s="18" t="s">
        <v>160</v>
      </c>
      <c r="BE175" s="255">
        <f>IF(N175="základní",J175,0)</f>
        <v>0</v>
      </c>
      <c r="BF175" s="255">
        <f>IF(N175="snížená",J175,0)</f>
        <v>0</v>
      </c>
      <c r="BG175" s="255">
        <f>IF(N175="zákl. přenesená",J175,0)</f>
        <v>0</v>
      </c>
      <c r="BH175" s="255">
        <f>IF(N175="sníž. přenesená",J175,0)</f>
        <v>0</v>
      </c>
      <c r="BI175" s="255">
        <f>IF(N175="nulová",J175,0)</f>
        <v>0</v>
      </c>
      <c r="BJ175" s="18" t="s">
        <v>8</v>
      </c>
      <c r="BK175" s="255">
        <f>ROUND(I175*H175,0)</f>
        <v>0</v>
      </c>
      <c r="BL175" s="18" t="s">
        <v>167</v>
      </c>
      <c r="BM175" s="254" t="s">
        <v>394</v>
      </c>
    </row>
    <row r="176" s="2" customFormat="1" ht="24.15" customHeight="1">
      <c r="A176" s="39"/>
      <c r="B176" s="40"/>
      <c r="C176" s="243" t="s">
        <v>493</v>
      </c>
      <c r="D176" s="243" t="s">
        <v>163</v>
      </c>
      <c r="E176" s="244" t="s">
        <v>1743</v>
      </c>
      <c r="F176" s="245" t="s">
        <v>1744</v>
      </c>
      <c r="G176" s="246" t="s">
        <v>1672</v>
      </c>
      <c r="H176" s="247">
        <v>1</v>
      </c>
      <c r="I176" s="248"/>
      <c r="J176" s="247">
        <f>ROUND(I176*H176,0)</f>
        <v>0</v>
      </c>
      <c r="K176" s="249"/>
      <c r="L176" s="45"/>
      <c r="M176" s="250" t="s">
        <v>1</v>
      </c>
      <c r="N176" s="251" t="s">
        <v>39</v>
      </c>
      <c r="O176" s="92"/>
      <c r="P176" s="252">
        <f>O176*H176</f>
        <v>0</v>
      </c>
      <c r="Q176" s="252">
        <v>0</v>
      </c>
      <c r="R176" s="252">
        <f>Q176*H176</f>
        <v>0</v>
      </c>
      <c r="S176" s="252">
        <v>0</v>
      </c>
      <c r="T176" s="25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54" t="s">
        <v>167</v>
      </c>
      <c r="AT176" s="254" t="s">
        <v>163</v>
      </c>
      <c r="AU176" s="254" t="s">
        <v>8</v>
      </c>
      <c r="AY176" s="18" t="s">
        <v>160</v>
      </c>
      <c r="BE176" s="255">
        <f>IF(N176="základní",J176,0)</f>
        <v>0</v>
      </c>
      <c r="BF176" s="255">
        <f>IF(N176="snížená",J176,0)</f>
        <v>0</v>
      </c>
      <c r="BG176" s="255">
        <f>IF(N176="zákl. přenesená",J176,0)</f>
        <v>0</v>
      </c>
      <c r="BH176" s="255">
        <f>IF(N176="sníž. přenesená",J176,0)</f>
        <v>0</v>
      </c>
      <c r="BI176" s="255">
        <f>IF(N176="nulová",J176,0)</f>
        <v>0</v>
      </c>
      <c r="BJ176" s="18" t="s">
        <v>8</v>
      </c>
      <c r="BK176" s="255">
        <f>ROUND(I176*H176,0)</f>
        <v>0</v>
      </c>
      <c r="BL176" s="18" t="s">
        <v>167</v>
      </c>
      <c r="BM176" s="254" t="s">
        <v>482</v>
      </c>
    </row>
    <row r="177" s="2" customFormat="1" ht="16.5" customHeight="1">
      <c r="A177" s="39"/>
      <c r="B177" s="40"/>
      <c r="C177" s="278" t="s">
        <v>487</v>
      </c>
      <c r="D177" s="278" t="s">
        <v>173</v>
      </c>
      <c r="E177" s="279" t="s">
        <v>1745</v>
      </c>
      <c r="F177" s="280" t="s">
        <v>1746</v>
      </c>
      <c r="G177" s="281" t="s">
        <v>1672</v>
      </c>
      <c r="H177" s="282">
        <v>5</v>
      </c>
      <c r="I177" s="283"/>
      <c r="J177" s="282">
        <f>ROUND(I177*H177,0)</f>
        <v>0</v>
      </c>
      <c r="K177" s="284"/>
      <c r="L177" s="285"/>
      <c r="M177" s="286" t="s">
        <v>1</v>
      </c>
      <c r="N177" s="287" t="s">
        <v>39</v>
      </c>
      <c r="O177" s="92"/>
      <c r="P177" s="252">
        <f>O177*H177</f>
        <v>0</v>
      </c>
      <c r="Q177" s="252">
        <v>0</v>
      </c>
      <c r="R177" s="252">
        <f>Q177*H177</f>
        <v>0</v>
      </c>
      <c r="S177" s="252">
        <v>0</v>
      </c>
      <c r="T177" s="25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54" t="s">
        <v>176</v>
      </c>
      <c r="AT177" s="254" t="s">
        <v>173</v>
      </c>
      <c r="AU177" s="254" t="s">
        <v>8</v>
      </c>
      <c r="AY177" s="18" t="s">
        <v>160</v>
      </c>
      <c r="BE177" s="255">
        <f>IF(N177="základní",J177,0)</f>
        <v>0</v>
      </c>
      <c r="BF177" s="255">
        <f>IF(N177="snížená",J177,0)</f>
        <v>0</v>
      </c>
      <c r="BG177" s="255">
        <f>IF(N177="zákl. přenesená",J177,0)</f>
        <v>0</v>
      </c>
      <c r="BH177" s="255">
        <f>IF(N177="sníž. přenesená",J177,0)</f>
        <v>0</v>
      </c>
      <c r="BI177" s="255">
        <f>IF(N177="nulová",J177,0)</f>
        <v>0</v>
      </c>
      <c r="BJ177" s="18" t="s">
        <v>8</v>
      </c>
      <c r="BK177" s="255">
        <f>ROUND(I177*H177,0)</f>
        <v>0</v>
      </c>
      <c r="BL177" s="18" t="s">
        <v>167</v>
      </c>
      <c r="BM177" s="254" t="s">
        <v>1021</v>
      </c>
    </row>
    <row r="178" s="2" customFormat="1" ht="24.15" customHeight="1">
      <c r="A178" s="39"/>
      <c r="B178" s="40"/>
      <c r="C178" s="243" t="s">
        <v>458</v>
      </c>
      <c r="D178" s="243" t="s">
        <v>163</v>
      </c>
      <c r="E178" s="244" t="s">
        <v>1747</v>
      </c>
      <c r="F178" s="245" t="s">
        <v>1748</v>
      </c>
      <c r="G178" s="246" t="s">
        <v>1672</v>
      </c>
      <c r="H178" s="247">
        <v>5</v>
      </c>
      <c r="I178" s="248"/>
      <c r="J178" s="247">
        <f>ROUND(I178*H178,0)</f>
        <v>0</v>
      </c>
      <c r="K178" s="249"/>
      <c r="L178" s="45"/>
      <c r="M178" s="250" t="s">
        <v>1</v>
      </c>
      <c r="N178" s="251" t="s">
        <v>39</v>
      </c>
      <c r="O178" s="92"/>
      <c r="P178" s="252">
        <f>O178*H178</f>
        <v>0</v>
      </c>
      <c r="Q178" s="252">
        <v>0</v>
      </c>
      <c r="R178" s="252">
        <f>Q178*H178</f>
        <v>0</v>
      </c>
      <c r="S178" s="252">
        <v>0</v>
      </c>
      <c r="T178" s="25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54" t="s">
        <v>167</v>
      </c>
      <c r="AT178" s="254" t="s">
        <v>163</v>
      </c>
      <c r="AU178" s="254" t="s">
        <v>8</v>
      </c>
      <c r="AY178" s="18" t="s">
        <v>160</v>
      </c>
      <c r="BE178" s="255">
        <f>IF(N178="základní",J178,0)</f>
        <v>0</v>
      </c>
      <c r="BF178" s="255">
        <f>IF(N178="snížená",J178,0)</f>
        <v>0</v>
      </c>
      <c r="BG178" s="255">
        <f>IF(N178="zákl. přenesená",J178,0)</f>
        <v>0</v>
      </c>
      <c r="BH178" s="255">
        <f>IF(N178="sníž. přenesená",J178,0)</f>
        <v>0</v>
      </c>
      <c r="BI178" s="255">
        <f>IF(N178="nulová",J178,0)</f>
        <v>0</v>
      </c>
      <c r="BJ178" s="18" t="s">
        <v>8</v>
      </c>
      <c r="BK178" s="255">
        <f>ROUND(I178*H178,0)</f>
        <v>0</v>
      </c>
      <c r="BL178" s="18" t="s">
        <v>167</v>
      </c>
      <c r="BM178" s="254" t="s">
        <v>1028</v>
      </c>
    </row>
    <row r="179" s="2" customFormat="1" ht="16.5" customHeight="1">
      <c r="A179" s="39"/>
      <c r="B179" s="40"/>
      <c r="C179" s="278" t="s">
        <v>463</v>
      </c>
      <c r="D179" s="278" t="s">
        <v>173</v>
      </c>
      <c r="E179" s="279" t="s">
        <v>1749</v>
      </c>
      <c r="F179" s="280" t="s">
        <v>1750</v>
      </c>
      <c r="G179" s="281" t="s">
        <v>1672</v>
      </c>
      <c r="H179" s="282">
        <v>1</v>
      </c>
      <c r="I179" s="283"/>
      <c r="J179" s="282">
        <f>ROUND(I179*H179,0)</f>
        <v>0</v>
      </c>
      <c r="K179" s="284"/>
      <c r="L179" s="285"/>
      <c r="M179" s="286" t="s">
        <v>1</v>
      </c>
      <c r="N179" s="287" t="s">
        <v>39</v>
      </c>
      <c r="O179" s="92"/>
      <c r="P179" s="252">
        <f>O179*H179</f>
        <v>0</v>
      </c>
      <c r="Q179" s="252">
        <v>0</v>
      </c>
      <c r="R179" s="252">
        <f>Q179*H179</f>
        <v>0</v>
      </c>
      <c r="S179" s="252">
        <v>0</v>
      </c>
      <c r="T179" s="253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54" t="s">
        <v>176</v>
      </c>
      <c r="AT179" s="254" t="s">
        <v>173</v>
      </c>
      <c r="AU179" s="254" t="s">
        <v>8</v>
      </c>
      <c r="AY179" s="18" t="s">
        <v>160</v>
      </c>
      <c r="BE179" s="255">
        <f>IF(N179="základní",J179,0)</f>
        <v>0</v>
      </c>
      <c r="BF179" s="255">
        <f>IF(N179="snížená",J179,0)</f>
        <v>0</v>
      </c>
      <c r="BG179" s="255">
        <f>IF(N179="zákl. přenesená",J179,0)</f>
        <v>0</v>
      </c>
      <c r="BH179" s="255">
        <f>IF(N179="sníž. přenesená",J179,0)</f>
        <v>0</v>
      </c>
      <c r="BI179" s="255">
        <f>IF(N179="nulová",J179,0)</f>
        <v>0</v>
      </c>
      <c r="BJ179" s="18" t="s">
        <v>8</v>
      </c>
      <c r="BK179" s="255">
        <f>ROUND(I179*H179,0)</f>
        <v>0</v>
      </c>
      <c r="BL179" s="18" t="s">
        <v>167</v>
      </c>
      <c r="BM179" s="254" t="s">
        <v>1035</v>
      </c>
    </row>
    <row r="180" s="2" customFormat="1" ht="33" customHeight="1">
      <c r="A180" s="39"/>
      <c r="B180" s="40"/>
      <c r="C180" s="243" t="s">
        <v>179</v>
      </c>
      <c r="D180" s="243" t="s">
        <v>163</v>
      </c>
      <c r="E180" s="244" t="s">
        <v>1751</v>
      </c>
      <c r="F180" s="245" t="s">
        <v>1752</v>
      </c>
      <c r="G180" s="246" t="s">
        <v>1672</v>
      </c>
      <c r="H180" s="247">
        <v>1</v>
      </c>
      <c r="I180" s="248"/>
      <c r="J180" s="247">
        <f>ROUND(I180*H180,0)</f>
        <v>0</v>
      </c>
      <c r="K180" s="249"/>
      <c r="L180" s="45"/>
      <c r="M180" s="250" t="s">
        <v>1</v>
      </c>
      <c r="N180" s="251" t="s">
        <v>39</v>
      </c>
      <c r="O180" s="92"/>
      <c r="P180" s="252">
        <f>O180*H180</f>
        <v>0</v>
      </c>
      <c r="Q180" s="252">
        <v>0</v>
      </c>
      <c r="R180" s="252">
        <f>Q180*H180</f>
        <v>0</v>
      </c>
      <c r="S180" s="252">
        <v>0</v>
      </c>
      <c r="T180" s="253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54" t="s">
        <v>167</v>
      </c>
      <c r="AT180" s="254" t="s">
        <v>163</v>
      </c>
      <c r="AU180" s="254" t="s">
        <v>8</v>
      </c>
      <c r="AY180" s="18" t="s">
        <v>160</v>
      </c>
      <c r="BE180" s="255">
        <f>IF(N180="základní",J180,0)</f>
        <v>0</v>
      </c>
      <c r="BF180" s="255">
        <f>IF(N180="snížená",J180,0)</f>
        <v>0</v>
      </c>
      <c r="BG180" s="255">
        <f>IF(N180="zákl. přenesená",J180,0)</f>
        <v>0</v>
      </c>
      <c r="BH180" s="255">
        <f>IF(N180="sníž. přenesená",J180,0)</f>
        <v>0</v>
      </c>
      <c r="BI180" s="255">
        <f>IF(N180="nulová",J180,0)</f>
        <v>0</v>
      </c>
      <c r="BJ180" s="18" t="s">
        <v>8</v>
      </c>
      <c r="BK180" s="255">
        <f>ROUND(I180*H180,0)</f>
        <v>0</v>
      </c>
      <c r="BL180" s="18" t="s">
        <v>167</v>
      </c>
      <c r="BM180" s="254" t="s">
        <v>1039</v>
      </c>
    </row>
    <row r="181" s="2" customFormat="1" ht="16.5" customHeight="1">
      <c r="A181" s="39"/>
      <c r="B181" s="40"/>
      <c r="C181" s="278" t="s">
        <v>190</v>
      </c>
      <c r="D181" s="278" t="s">
        <v>173</v>
      </c>
      <c r="E181" s="279" t="s">
        <v>1753</v>
      </c>
      <c r="F181" s="280" t="s">
        <v>1754</v>
      </c>
      <c r="G181" s="281" t="s">
        <v>1672</v>
      </c>
      <c r="H181" s="282">
        <v>2</v>
      </c>
      <c r="I181" s="283"/>
      <c r="J181" s="282">
        <f>ROUND(I181*H181,0)</f>
        <v>0</v>
      </c>
      <c r="K181" s="284"/>
      <c r="L181" s="285"/>
      <c r="M181" s="286" t="s">
        <v>1</v>
      </c>
      <c r="N181" s="287" t="s">
        <v>39</v>
      </c>
      <c r="O181" s="92"/>
      <c r="P181" s="252">
        <f>O181*H181</f>
        <v>0</v>
      </c>
      <c r="Q181" s="252">
        <v>0</v>
      </c>
      <c r="R181" s="252">
        <f>Q181*H181</f>
        <v>0</v>
      </c>
      <c r="S181" s="252">
        <v>0</v>
      </c>
      <c r="T181" s="25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54" t="s">
        <v>176</v>
      </c>
      <c r="AT181" s="254" t="s">
        <v>173</v>
      </c>
      <c r="AU181" s="254" t="s">
        <v>8</v>
      </c>
      <c r="AY181" s="18" t="s">
        <v>160</v>
      </c>
      <c r="BE181" s="255">
        <f>IF(N181="základní",J181,0)</f>
        <v>0</v>
      </c>
      <c r="BF181" s="255">
        <f>IF(N181="snížená",J181,0)</f>
        <v>0</v>
      </c>
      <c r="BG181" s="255">
        <f>IF(N181="zákl. přenesená",J181,0)</f>
        <v>0</v>
      </c>
      <c r="BH181" s="255">
        <f>IF(N181="sníž. přenesená",J181,0)</f>
        <v>0</v>
      </c>
      <c r="BI181" s="255">
        <f>IF(N181="nulová",J181,0)</f>
        <v>0</v>
      </c>
      <c r="BJ181" s="18" t="s">
        <v>8</v>
      </c>
      <c r="BK181" s="255">
        <f>ROUND(I181*H181,0)</f>
        <v>0</v>
      </c>
      <c r="BL181" s="18" t="s">
        <v>167</v>
      </c>
      <c r="BM181" s="254" t="s">
        <v>1048</v>
      </c>
    </row>
    <row r="182" s="2" customFormat="1" ht="16.5" customHeight="1">
      <c r="A182" s="39"/>
      <c r="B182" s="40"/>
      <c r="C182" s="243" t="s">
        <v>196</v>
      </c>
      <c r="D182" s="243" t="s">
        <v>163</v>
      </c>
      <c r="E182" s="244" t="s">
        <v>1755</v>
      </c>
      <c r="F182" s="245" t="s">
        <v>1756</v>
      </c>
      <c r="G182" s="246" t="s">
        <v>1672</v>
      </c>
      <c r="H182" s="247">
        <v>2</v>
      </c>
      <c r="I182" s="248"/>
      <c r="J182" s="247">
        <f>ROUND(I182*H182,0)</f>
        <v>0</v>
      </c>
      <c r="K182" s="249"/>
      <c r="L182" s="45"/>
      <c r="M182" s="250" t="s">
        <v>1</v>
      </c>
      <c r="N182" s="251" t="s">
        <v>39</v>
      </c>
      <c r="O182" s="92"/>
      <c r="P182" s="252">
        <f>O182*H182</f>
        <v>0</v>
      </c>
      <c r="Q182" s="252">
        <v>0</v>
      </c>
      <c r="R182" s="252">
        <f>Q182*H182</f>
        <v>0</v>
      </c>
      <c r="S182" s="252">
        <v>0</v>
      </c>
      <c r="T182" s="253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54" t="s">
        <v>167</v>
      </c>
      <c r="AT182" s="254" t="s">
        <v>163</v>
      </c>
      <c r="AU182" s="254" t="s">
        <v>8</v>
      </c>
      <c r="AY182" s="18" t="s">
        <v>160</v>
      </c>
      <c r="BE182" s="255">
        <f>IF(N182="základní",J182,0)</f>
        <v>0</v>
      </c>
      <c r="BF182" s="255">
        <f>IF(N182="snížená",J182,0)</f>
        <v>0</v>
      </c>
      <c r="BG182" s="255">
        <f>IF(N182="zákl. přenesená",J182,0)</f>
        <v>0</v>
      </c>
      <c r="BH182" s="255">
        <f>IF(N182="sníž. přenesená",J182,0)</f>
        <v>0</v>
      </c>
      <c r="BI182" s="255">
        <f>IF(N182="nulová",J182,0)</f>
        <v>0</v>
      </c>
      <c r="BJ182" s="18" t="s">
        <v>8</v>
      </c>
      <c r="BK182" s="255">
        <f>ROUND(I182*H182,0)</f>
        <v>0</v>
      </c>
      <c r="BL182" s="18" t="s">
        <v>167</v>
      </c>
      <c r="BM182" s="254" t="s">
        <v>1056</v>
      </c>
    </row>
    <row r="183" s="2" customFormat="1" ht="21.75" customHeight="1">
      <c r="A183" s="39"/>
      <c r="B183" s="40"/>
      <c r="C183" s="278" t="s">
        <v>201</v>
      </c>
      <c r="D183" s="278" t="s">
        <v>173</v>
      </c>
      <c r="E183" s="279" t="s">
        <v>1741</v>
      </c>
      <c r="F183" s="280" t="s">
        <v>1742</v>
      </c>
      <c r="G183" s="281" t="s">
        <v>1672</v>
      </c>
      <c r="H183" s="282">
        <v>3</v>
      </c>
      <c r="I183" s="283"/>
      <c r="J183" s="282">
        <f>ROUND(I183*H183,0)</f>
        <v>0</v>
      </c>
      <c r="K183" s="284"/>
      <c r="L183" s="285"/>
      <c r="M183" s="286" t="s">
        <v>1</v>
      </c>
      <c r="N183" s="287" t="s">
        <v>39</v>
      </c>
      <c r="O183" s="92"/>
      <c r="P183" s="252">
        <f>O183*H183</f>
        <v>0</v>
      </c>
      <c r="Q183" s="252">
        <v>0</v>
      </c>
      <c r="R183" s="252">
        <f>Q183*H183</f>
        <v>0</v>
      </c>
      <c r="S183" s="252">
        <v>0</v>
      </c>
      <c r="T183" s="25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54" t="s">
        <v>176</v>
      </c>
      <c r="AT183" s="254" t="s">
        <v>173</v>
      </c>
      <c r="AU183" s="254" t="s">
        <v>8</v>
      </c>
      <c r="AY183" s="18" t="s">
        <v>160</v>
      </c>
      <c r="BE183" s="255">
        <f>IF(N183="základní",J183,0)</f>
        <v>0</v>
      </c>
      <c r="BF183" s="255">
        <f>IF(N183="snížená",J183,0)</f>
        <v>0</v>
      </c>
      <c r="BG183" s="255">
        <f>IF(N183="zákl. přenesená",J183,0)</f>
        <v>0</v>
      </c>
      <c r="BH183" s="255">
        <f>IF(N183="sníž. přenesená",J183,0)</f>
        <v>0</v>
      </c>
      <c r="BI183" s="255">
        <f>IF(N183="nulová",J183,0)</f>
        <v>0</v>
      </c>
      <c r="BJ183" s="18" t="s">
        <v>8</v>
      </c>
      <c r="BK183" s="255">
        <f>ROUND(I183*H183,0)</f>
        <v>0</v>
      </c>
      <c r="BL183" s="18" t="s">
        <v>167</v>
      </c>
      <c r="BM183" s="254" t="s">
        <v>1127</v>
      </c>
    </row>
    <row r="184" s="2" customFormat="1" ht="24.15" customHeight="1">
      <c r="A184" s="39"/>
      <c r="B184" s="40"/>
      <c r="C184" s="243" t="s">
        <v>418</v>
      </c>
      <c r="D184" s="243" t="s">
        <v>163</v>
      </c>
      <c r="E184" s="244" t="s">
        <v>1743</v>
      </c>
      <c r="F184" s="245" t="s">
        <v>1744</v>
      </c>
      <c r="G184" s="246" t="s">
        <v>1672</v>
      </c>
      <c r="H184" s="247">
        <v>3</v>
      </c>
      <c r="I184" s="248"/>
      <c r="J184" s="247">
        <f>ROUND(I184*H184,0)</f>
        <v>0</v>
      </c>
      <c r="K184" s="249"/>
      <c r="L184" s="45"/>
      <c r="M184" s="250" t="s">
        <v>1</v>
      </c>
      <c r="N184" s="251" t="s">
        <v>39</v>
      </c>
      <c r="O184" s="92"/>
      <c r="P184" s="252">
        <f>O184*H184</f>
        <v>0</v>
      </c>
      <c r="Q184" s="252">
        <v>0</v>
      </c>
      <c r="R184" s="252">
        <f>Q184*H184</f>
        <v>0</v>
      </c>
      <c r="S184" s="252">
        <v>0</v>
      </c>
      <c r="T184" s="253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54" t="s">
        <v>167</v>
      </c>
      <c r="AT184" s="254" t="s">
        <v>163</v>
      </c>
      <c r="AU184" s="254" t="s">
        <v>8</v>
      </c>
      <c r="AY184" s="18" t="s">
        <v>160</v>
      </c>
      <c r="BE184" s="255">
        <f>IF(N184="základní",J184,0)</f>
        <v>0</v>
      </c>
      <c r="BF184" s="255">
        <f>IF(N184="snížená",J184,0)</f>
        <v>0</v>
      </c>
      <c r="BG184" s="255">
        <f>IF(N184="zákl. přenesená",J184,0)</f>
        <v>0</v>
      </c>
      <c r="BH184" s="255">
        <f>IF(N184="sníž. přenesená",J184,0)</f>
        <v>0</v>
      </c>
      <c r="BI184" s="255">
        <f>IF(N184="nulová",J184,0)</f>
        <v>0</v>
      </c>
      <c r="BJ184" s="18" t="s">
        <v>8</v>
      </c>
      <c r="BK184" s="255">
        <f>ROUND(I184*H184,0)</f>
        <v>0</v>
      </c>
      <c r="BL184" s="18" t="s">
        <v>167</v>
      </c>
      <c r="BM184" s="254" t="s">
        <v>1137</v>
      </c>
    </row>
    <row r="185" s="2" customFormat="1" ht="16.5" customHeight="1">
      <c r="A185" s="39"/>
      <c r="B185" s="40"/>
      <c r="C185" s="278" t="s">
        <v>430</v>
      </c>
      <c r="D185" s="278" t="s">
        <v>173</v>
      </c>
      <c r="E185" s="279" t="s">
        <v>1757</v>
      </c>
      <c r="F185" s="280" t="s">
        <v>1758</v>
      </c>
      <c r="G185" s="281" t="s">
        <v>1672</v>
      </c>
      <c r="H185" s="282">
        <v>4</v>
      </c>
      <c r="I185" s="283"/>
      <c r="J185" s="282">
        <f>ROUND(I185*H185,0)</f>
        <v>0</v>
      </c>
      <c r="K185" s="284"/>
      <c r="L185" s="285"/>
      <c r="M185" s="286" t="s">
        <v>1</v>
      </c>
      <c r="N185" s="287" t="s">
        <v>39</v>
      </c>
      <c r="O185" s="92"/>
      <c r="P185" s="252">
        <f>O185*H185</f>
        <v>0</v>
      </c>
      <c r="Q185" s="252">
        <v>0</v>
      </c>
      <c r="R185" s="252">
        <f>Q185*H185</f>
        <v>0</v>
      </c>
      <c r="S185" s="252">
        <v>0</v>
      </c>
      <c r="T185" s="253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54" t="s">
        <v>176</v>
      </c>
      <c r="AT185" s="254" t="s">
        <v>173</v>
      </c>
      <c r="AU185" s="254" t="s">
        <v>8</v>
      </c>
      <c r="AY185" s="18" t="s">
        <v>160</v>
      </c>
      <c r="BE185" s="255">
        <f>IF(N185="základní",J185,0)</f>
        <v>0</v>
      </c>
      <c r="BF185" s="255">
        <f>IF(N185="snížená",J185,0)</f>
        <v>0</v>
      </c>
      <c r="BG185" s="255">
        <f>IF(N185="zákl. přenesená",J185,0)</f>
        <v>0</v>
      </c>
      <c r="BH185" s="255">
        <f>IF(N185="sníž. přenesená",J185,0)</f>
        <v>0</v>
      </c>
      <c r="BI185" s="255">
        <f>IF(N185="nulová",J185,0)</f>
        <v>0</v>
      </c>
      <c r="BJ185" s="18" t="s">
        <v>8</v>
      </c>
      <c r="BK185" s="255">
        <f>ROUND(I185*H185,0)</f>
        <v>0</v>
      </c>
      <c r="BL185" s="18" t="s">
        <v>167</v>
      </c>
      <c r="BM185" s="254" t="s">
        <v>1149</v>
      </c>
    </row>
    <row r="186" s="2" customFormat="1" ht="16.5" customHeight="1">
      <c r="A186" s="39"/>
      <c r="B186" s="40"/>
      <c r="C186" s="278" t="s">
        <v>435</v>
      </c>
      <c r="D186" s="278" t="s">
        <v>173</v>
      </c>
      <c r="E186" s="279" t="s">
        <v>1731</v>
      </c>
      <c r="F186" s="280" t="s">
        <v>1732</v>
      </c>
      <c r="G186" s="281" t="s">
        <v>1672</v>
      </c>
      <c r="H186" s="282">
        <v>1</v>
      </c>
      <c r="I186" s="283"/>
      <c r="J186" s="282">
        <f>ROUND(I186*H186,0)</f>
        <v>0</v>
      </c>
      <c r="K186" s="284"/>
      <c r="L186" s="285"/>
      <c r="M186" s="286" t="s">
        <v>1</v>
      </c>
      <c r="N186" s="287" t="s">
        <v>39</v>
      </c>
      <c r="O186" s="92"/>
      <c r="P186" s="252">
        <f>O186*H186</f>
        <v>0</v>
      </c>
      <c r="Q186" s="252">
        <v>0</v>
      </c>
      <c r="R186" s="252">
        <f>Q186*H186</f>
        <v>0</v>
      </c>
      <c r="S186" s="252">
        <v>0</v>
      </c>
      <c r="T186" s="253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54" t="s">
        <v>176</v>
      </c>
      <c r="AT186" s="254" t="s">
        <v>173</v>
      </c>
      <c r="AU186" s="254" t="s">
        <v>8</v>
      </c>
      <c r="AY186" s="18" t="s">
        <v>160</v>
      </c>
      <c r="BE186" s="255">
        <f>IF(N186="základní",J186,0)</f>
        <v>0</v>
      </c>
      <c r="BF186" s="255">
        <f>IF(N186="snížená",J186,0)</f>
        <v>0</v>
      </c>
      <c r="BG186" s="255">
        <f>IF(N186="zákl. přenesená",J186,0)</f>
        <v>0</v>
      </c>
      <c r="BH186" s="255">
        <f>IF(N186="sníž. přenesená",J186,0)</f>
        <v>0</v>
      </c>
      <c r="BI186" s="255">
        <f>IF(N186="nulová",J186,0)</f>
        <v>0</v>
      </c>
      <c r="BJ186" s="18" t="s">
        <v>8</v>
      </c>
      <c r="BK186" s="255">
        <f>ROUND(I186*H186,0)</f>
        <v>0</v>
      </c>
      <c r="BL186" s="18" t="s">
        <v>167</v>
      </c>
      <c r="BM186" s="254" t="s">
        <v>1163</v>
      </c>
    </row>
    <row r="187" s="2" customFormat="1" ht="24.15" customHeight="1">
      <c r="A187" s="39"/>
      <c r="B187" s="40"/>
      <c r="C187" s="243" t="s">
        <v>467</v>
      </c>
      <c r="D187" s="243" t="s">
        <v>163</v>
      </c>
      <c r="E187" s="244" t="s">
        <v>1739</v>
      </c>
      <c r="F187" s="245" t="s">
        <v>1740</v>
      </c>
      <c r="G187" s="246" t="s">
        <v>1672</v>
      </c>
      <c r="H187" s="247">
        <v>5</v>
      </c>
      <c r="I187" s="248"/>
      <c r="J187" s="247">
        <f>ROUND(I187*H187,0)</f>
        <v>0</v>
      </c>
      <c r="K187" s="249"/>
      <c r="L187" s="45"/>
      <c r="M187" s="250" t="s">
        <v>1</v>
      </c>
      <c r="N187" s="251" t="s">
        <v>39</v>
      </c>
      <c r="O187" s="92"/>
      <c r="P187" s="252">
        <f>O187*H187</f>
        <v>0</v>
      </c>
      <c r="Q187" s="252">
        <v>0</v>
      </c>
      <c r="R187" s="252">
        <f>Q187*H187</f>
        <v>0</v>
      </c>
      <c r="S187" s="252">
        <v>0</v>
      </c>
      <c r="T187" s="253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54" t="s">
        <v>167</v>
      </c>
      <c r="AT187" s="254" t="s">
        <v>163</v>
      </c>
      <c r="AU187" s="254" t="s">
        <v>8</v>
      </c>
      <c r="AY187" s="18" t="s">
        <v>160</v>
      </c>
      <c r="BE187" s="255">
        <f>IF(N187="základní",J187,0)</f>
        <v>0</v>
      </c>
      <c r="BF187" s="255">
        <f>IF(N187="snížená",J187,0)</f>
        <v>0</v>
      </c>
      <c r="BG187" s="255">
        <f>IF(N187="zákl. přenesená",J187,0)</f>
        <v>0</v>
      </c>
      <c r="BH187" s="255">
        <f>IF(N187="sníž. přenesená",J187,0)</f>
        <v>0</v>
      </c>
      <c r="BI187" s="255">
        <f>IF(N187="nulová",J187,0)</f>
        <v>0</v>
      </c>
      <c r="BJ187" s="18" t="s">
        <v>8</v>
      </c>
      <c r="BK187" s="255">
        <f>ROUND(I187*H187,0)</f>
        <v>0</v>
      </c>
      <c r="BL187" s="18" t="s">
        <v>167</v>
      </c>
      <c r="BM187" s="254" t="s">
        <v>1172</v>
      </c>
    </row>
    <row r="188" s="2" customFormat="1" ht="16.5" customHeight="1">
      <c r="A188" s="39"/>
      <c r="B188" s="40"/>
      <c r="C188" s="278" t="s">
        <v>472</v>
      </c>
      <c r="D188" s="278" t="s">
        <v>173</v>
      </c>
      <c r="E188" s="279" t="s">
        <v>1759</v>
      </c>
      <c r="F188" s="280" t="s">
        <v>1760</v>
      </c>
      <c r="G188" s="281" t="s">
        <v>1672</v>
      </c>
      <c r="H188" s="282">
        <v>1</v>
      </c>
      <c r="I188" s="283"/>
      <c r="J188" s="282">
        <f>ROUND(I188*H188,0)</f>
        <v>0</v>
      </c>
      <c r="K188" s="284"/>
      <c r="L188" s="285"/>
      <c r="M188" s="286" t="s">
        <v>1</v>
      </c>
      <c r="N188" s="287" t="s">
        <v>39</v>
      </c>
      <c r="O188" s="92"/>
      <c r="P188" s="252">
        <f>O188*H188</f>
        <v>0</v>
      </c>
      <c r="Q188" s="252">
        <v>0</v>
      </c>
      <c r="R188" s="252">
        <f>Q188*H188</f>
        <v>0</v>
      </c>
      <c r="S188" s="252">
        <v>0</v>
      </c>
      <c r="T188" s="253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54" t="s">
        <v>176</v>
      </c>
      <c r="AT188" s="254" t="s">
        <v>173</v>
      </c>
      <c r="AU188" s="254" t="s">
        <v>8</v>
      </c>
      <c r="AY188" s="18" t="s">
        <v>160</v>
      </c>
      <c r="BE188" s="255">
        <f>IF(N188="základní",J188,0)</f>
        <v>0</v>
      </c>
      <c r="BF188" s="255">
        <f>IF(N188="snížená",J188,0)</f>
        <v>0</v>
      </c>
      <c r="BG188" s="255">
        <f>IF(N188="zákl. přenesená",J188,0)</f>
        <v>0</v>
      </c>
      <c r="BH188" s="255">
        <f>IF(N188="sníž. přenesená",J188,0)</f>
        <v>0</v>
      </c>
      <c r="BI188" s="255">
        <f>IF(N188="nulová",J188,0)</f>
        <v>0</v>
      </c>
      <c r="BJ188" s="18" t="s">
        <v>8</v>
      </c>
      <c r="BK188" s="255">
        <f>ROUND(I188*H188,0)</f>
        <v>0</v>
      </c>
      <c r="BL188" s="18" t="s">
        <v>167</v>
      </c>
      <c r="BM188" s="254" t="s">
        <v>1182</v>
      </c>
    </row>
    <row r="189" s="2" customFormat="1" ht="24.15" customHeight="1">
      <c r="A189" s="39"/>
      <c r="B189" s="40"/>
      <c r="C189" s="243" t="s">
        <v>426</v>
      </c>
      <c r="D189" s="243" t="s">
        <v>163</v>
      </c>
      <c r="E189" s="244" t="s">
        <v>1761</v>
      </c>
      <c r="F189" s="245" t="s">
        <v>1762</v>
      </c>
      <c r="G189" s="246" t="s">
        <v>1672</v>
      </c>
      <c r="H189" s="247">
        <v>1</v>
      </c>
      <c r="I189" s="248"/>
      <c r="J189" s="247">
        <f>ROUND(I189*H189,0)</f>
        <v>0</v>
      </c>
      <c r="K189" s="249"/>
      <c r="L189" s="45"/>
      <c r="M189" s="250" t="s">
        <v>1</v>
      </c>
      <c r="N189" s="251" t="s">
        <v>39</v>
      </c>
      <c r="O189" s="92"/>
      <c r="P189" s="252">
        <f>O189*H189</f>
        <v>0</v>
      </c>
      <c r="Q189" s="252">
        <v>0</v>
      </c>
      <c r="R189" s="252">
        <f>Q189*H189</f>
        <v>0</v>
      </c>
      <c r="S189" s="252">
        <v>0</v>
      </c>
      <c r="T189" s="253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54" t="s">
        <v>167</v>
      </c>
      <c r="AT189" s="254" t="s">
        <v>163</v>
      </c>
      <c r="AU189" s="254" t="s">
        <v>8</v>
      </c>
      <c r="AY189" s="18" t="s">
        <v>160</v>
      </c>
      <c r="BE189" s="255">
        <f>IF(N189="základní",J189,0)</f>
        <v>0</v>
      </c>
      <c r="BF189" s="255">
        <f>IF(N189="snížená",J189,0)</f>
        <v>0</v>
      </c>
      <c r="BG189" s="255">
        <f>IF(N189="zákl. přenesená",J189,0)</f>
        <v>0</v>
      </c>
      <c r="BH189" s="255">
        <f>IF(N189="sníž. přenesená",J189,0)</f>
        <v>0</v>
      </c>
      <c r="BI189" s="255">
        <f>IF(N189="nulová",J189,0)</f>
        <v>0</v>
      </c>
      <c r="BJ189" s="18" t="s">
        <v>8</v>
      </c>
      <c r="BK189" s="255">
        <f>ROUND(I189*H189,0)</f>
        <v>0</v>
      </c>
      <c r="BL189" s="18" t="s">
        <v>167</v>
      </c>
      <c r="BM189" s="254" t="s">
        <v>1194</v>
      </c>
    </row>
    <row r="190" s="2" customFormat="1" ht="49.05" customHeight="1">
      <c r="A190" s="39"/>
      <c r="B190" s="40"/>
      <c r="C190" s="243" t="s">
        <v>213</v>
      </c>
      <c r="D190" s="243" t="s">
        <v>163</v>
      </c>
      <c r="E190" s="244" t="s">
        <v>1763</v>
      </c>
      <c r="F190" s="245" t="s">
        <v>1764</v>
      </c>
      <c r="G190" s="246" t="s">
        <v>199</v>
      </c>
      <c r="H190" s="247">
        <v>40</v>
      </c>
      <c r="I190" s="248"/>
      <c r="J190" s="247">
        <f>ROUND(I190*H190,0)</f>
        <v>0</v>
      </c>
      <c r="K190" s="249"/>
      <c r="L190" s="45"/>
      <c r="M190" s="250" t="s">
        <v>1</v>
      </c>
      <c r="N190" s="251" t="s">
        <v>39</v>
      </c>
      <c r="O190" s="92"/>
      <c r="P190" s="252">
        <f>O190*H190</f>
        <v>0</v>
      </c>
      <c r="Q190" s="252">
        <v>0</v>
      </c>
      <c r="R190" s="252">
        <f>Q190*H190</f>
        <v>0</v>
      </c>
      <c r="S190" s="252">
        <v>0</v>
      </c>
      <c r="T190" s="253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54" t="s">
        <v>167</v>
      </c>
      <c r="AT190" s="254" t="s">
        <v>163</v>
      </c>
      <c r="AU190" s="254" t="s">
        <v>8</v>
      </c>
      <c r="AY190" s="18" t="s">
        <v>160</v>
      </c>
      <c r="BE190" s="255">
        <f>IF(N190="základní",J190,0)</f>
        <v>0</v>
      </c>
      <c r="BF190" s="255">
        <f>IF(N190="snížená",J190,0)</f>
        <v>0</v>
      </c>
      <c r="BG190" s="255">
        <f>IF(N190="zákl. přenesená",J190,0)</f>
        <v>0</v>
      </c>
      <c r="BH190" s="255">
        <f>IF(N190="sníž. přenesená",J190,0)</f>
        <v>0</v>
      </c>
      <c r="BI190" s="255">
        <f>IF(N190="nulová",J190,0)</f>
        <v>0</v>
      </c>
      <c r="BJ190" s="18" t="s">
        <v>8</v>
      </c>
      <c r="BK190" s="255">
        <f>ROUND(I190*H190,0)</f>
        <v>0</v>
      </c>
      <c r="BL190" s="18" t="s">
        <v>167</v>
      </c>
      <c r="BM190" s="254" t="s">
        <v>1201</v>
      </c>
    </row>
    <row r="191" s="12" customFormat="1" ht="25.92" customHeight="1">
      <c r="A191" s="12"/>
      <c r="B191" s="227"/>
      <c r="C191" s="228"/>
      <c r="D191" s="229" t="s">
        <v>73</v>
      </c>
      <c r="E191" s="230" t="s">
        <v>1765</v>
      </c>
      <c r="F191" s="230" t="s">
        <v>1766</v>
      </c>
      <c r="G191" s="228"/>
      <c r="H191" s="228"/>
      <c r="I191" s="231"/>
      <c r="J191" s="232">
        <f>BK191</f>
        <v>0</v>
      </c>
      <c r="K191" s="228"/>
      <c r="L191" s="233"/>
      <c r="M191" s="234"/>
      <c r="N191" s="235"/>
      <c r="O191" s="235"/>
      <c r="P191" s="236">
        <f>SUM(P192:P221)</f>
        <v>0</v>
      </c>
      <c r="Q191" s="235"/>
      <c r="R191" s="236">
        <f>SUM(R192:R221)</f>
        <v>0</v>
      </c>
      <c r="S191" s="235"/>
      <c r="T191" s="237">
        <f>SUM(T192:T221)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38" t="s">
        <v>8</v>
      </c>
      <c r="AT191" s="239" t="s">
        <v>73</v>
      </c>
      <c r="AU191" s="239" t="s">
        <v>74</v>
      </c>
      <c r="AY191" s="238" t="s">
        <v>160</v>
      </c>
      <c r="BK191" s="240">
        <f>SUM(BK192:BK221)</f>
        <v>0</v>
      </c>
    </row>
    <row r="192" s="2" customFormat="1" ht="37.8" customHeight="1">
      <c r="A192" s="39"/>
      <c r="B192" s="40"/>
      <c r="C192" s="278" t="s">
        <v>218</v>
      </c>
      <c r="D192" s="278" t="s">
        <v>173</v>
      </c>
      <c r="E192" s="279" t="s">
        <v>1767</v>
      </c>
      <c r="F192" s="280" t="s">
        <v>1768</v>
      </c>
      <c r="G192" s="281" t="s">
        <v>1672</v>
      </c>
      <c r="H192" s="282">
        <v>15</v>
      </c>
      <c r="I192" s="283"/>
      <c r="J192" s="282">
        <f>ROUND(I192*H192,0)</f>
        <v>0</v>
      </c>
      <c r="K192" s="284"/>
      <c r="L192" s="285"/>
      <c r="M192" s="286" t="s">
        <v>1</v>
      </c>
      <c r="N192" s="287" t="s">
        <v>39</v>
      </c>
      <c r="O192" s="92"/>
      <c r="P192" s="252">
        <f>O192*H192</f>
        <v>0</v>
      </c>
      <c r="Q192" s="252">
        <v>0</v>
      </c>
      <c r="R192" s="252">
        <f>Q192*H192</f>
        <v>0</v>
      </c>
      <c r="S192" s="252">
        <v>0</v>
      </c>
      <c r="T192" s="253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54" t="s">
        <v>176</v>
      </c>
      <c r="AT192" s="254" t="s">
        <v>173</v>
      </c>
      <c r="AU192" s="254" t="s">
        <v>8</v>
      </c>
      <c r="AY192" s="18" t="s">
        <v>160</v>
      </c>
      <c r="BE192" s="255">
        <f>IF(N192="základní",J192,0)</f>
        <v>0</v>
      </c>
      <c r="BF192" s="255">
        <f>IF(N192="snížená",J192,0)</f>
        <v>0</v>
      </c>
      <c r="BG192" s="255">
        <f>IF(N192="zákl. přenesená",J192,0)</f>
        <v>0</v>
      </c>
      <c r="BH192" s="255">
        <f>IF(N192="sníž. přenesená",J192,0)</f>
        <v>0</v>
      </c>
      <c r="BI192" s="255">
        <f>IF(N192="nulová",J192,0)</f>
        <v>0</v>
      </c>
      <c r="BJ192" s="18" t="s">
        <v>8</v>
      </c>
      <c r="BK192" s="255">
        <f>ROUND(I192*H192,0)</f>
        <v>0</v>
      </c>
      <c r="BL192" s="18" t="s">
        <v>167</v>
      </c>
      <c r="BM192" s="254" t="s">
        <v>1209</v>
      </c>
    </row>
    <row r="193" s="2" customFormat="1" ht="24.15" customHeight="1">
      <c r="A193" s="39"/>
      <c r="B193" s="40"/>
      <c r="C193" s="243" t="s">
        <v>223</v>
      </c>
      <c r="D193" s="243" t="s">
        <v>163</v>
      </c>
      <c r="E193" s="244" t="s">
        <v>1769</v>
      </c>
      <c r="F193" s="245" t="s">
        <v>1770</v>
      </c>
      <c r="G193" s="246" t="s">
        <v>1672</v>
      </c>
      <c r="H193" s="247">
        <v>15</v>
      </c>
      <c r="I193" s="248"/>
      <c r="J193" s="247">
        <f>ROUND(I193*H193,0)</f>
        <v>0</v>
      </c>
      <c r="K193" s="249"/>
      <c r="L193" s="45"/>
      <c r="M193" s="250" t="s">
        <v>1</v>
      </c>
      <c r="N193" s="251" t="s">
        <v>39</v>
      </c>
      <c r="O193" s="92"/>
      <c r="P193" s="252">
        <f>O193*H193</f>
        <v>0</v>
      </c>
      <c r="Q193" s="252">
        <v>0</v>
      </c>
      <c r="R193" s="252">
        <f>Q193*H193</f>
        <v>0</v>
      </c>
      <c r="S193" s="252">
        <v>0</v>
      </c>
      <c r="T193" s="253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54" t="s">
        <v>167</v>
      </c>
      <c r="AT193" s="254" t="s">
        <v>163</v>
      </c>
      <c r="AU193" s="254" t="s">
        <v>8</v>
      </c>
      <c r="AY193" s="18" t="s">
        <v>160</v>
      </c>
      <c r="BE193" s="255">
        <f>IF(N193="základní",J193,0)</f>
        <v>0</v>
      </c>
      <c r="BF193" s="255">
        <f>IF(N193="snížená",J193,0)</f>
        <v>0</v>
      </c>
      <c r="BG193" s="255">
        <f>IF(N193="zákl. přenesená",J193,0)</f>
        <v>0</v>
      </c>
      <c r="BH193" s="255">
        <f>IF(N193="sníž. přenesená",J193,0)</f>
        <v>0</v>
      </c>
      <c r="BI193" s="255">
        <f>IF(N193="nulová",J193,0)</f>
        <v>0</v>
      </c>
      <c r="BJ193" s="18" t="s">
        <v>8</v>
      </c>
      <c r="BK193" s="255">
        <f>ROUND(I193*H193,0)</f>
        <v>0</v>
      </c>
      <c r="BL193" s="18" t="s">
        <v>167</v>
      </c>
      <c r="BM193" s="254" t="s">
        <v>1217</v>
      </c>
    </row>
    <row r="194" s="2" customFormat="1" ht="37.8" customHeight="1">
      <c r="A194" s="39"/>
      <c r="B194" s="40"/>
      <c r="C194" s="278" t="s">
        <v>227</v>
      </c>
      <c r="D194" s="278" t="s">
        <v>173</v>
      </c>
      <c r="E194" s="279" t="s">
        <v>1771</v>
      </c>
      <c r="F194" s="280" t="s">
        <v>1772</v>
      </c>
      <c r="G194" s="281" t="s">
        <v>1672</v>
      </c>
      <c r="H194" s="282">
        <v>1</v>
      </c>
      <c r="I194" s="283"/>
      <c r="J194" s="282">
        <f>ROUND(I194*H194,0)</f>
        <v>0</v>
      </c>
      <c r="K194" s="284"/>
      <c r="L194" s="285"/>
      <c r="M194" s="286" t="s">
        <v>1</v>
      </c>
      <c r="N194" s="287" t="s">
        <v>39</v>
      </c>
      <c r="O194" s="92"/>
      <c r="P194" s="252">
        <f>O194*H194</f>
        <v>0</v>
      </c>
      <c r="Q194" s="252">
        <v>0</v>
      </c>
      <c r="R194" s="252">
        <f>Q194*H194</f>
        <v>0</v>
      </c>
      <c r="S194" s="252">
        <v>0</v>
      </c>
      <c r="T194" s="253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54" t="s">
        <v>176</v>
      </c>
      <c r="AT194" s="254" t="s">
        <v>173</v>
      </c>
      <c r="AU194" s="254" t="s">
        <v>8</v>
      </c>
      <c r="AY194" s="18" t="s">
        <v>160</v>
      </c>
      <c r="BE194" s="255">
        <f>IF(N194="základní",J194,0)</f>
        <v>0</v>
      </c>
      <c r="BF194" s="255">
        <f>IF(N194="snížená",J194,0)</f>
        <v>0</v>
      </c>
      <c r="BG194" s="255">
        <f>IF(N194="zákl. přenesená",J194,0)</f>
        <v>0</v>
      </c>
      <c r="BH194" s="255">
        <f>IF(N194="sníž. přenesená",J194,0)</f>
        <v>0</v>
      </c>
      <c r="BI194" s="255">
        <f>IF(N194="nulová",J194,0)</f>
        <v>0</v>
      </c>
      <c r="BJ194" s="18" t="s">
        <v>8</v>
      </c>
      <c r="BK194" s="255">
        <f>ROUND(I194*H194,0)</f>
        <v>0</v>
      </c>
      <c r="BL194" s="18" t="s">
        <v>167</v>
      </c>
      <c r="BM194" s="254" t="s">
        <v>1773</v>
      </c>
    </row>
    <row r="195" s="2" customFormat="1" ht="33" customHeight="1">
      <c r="A195" s="39"/>
      <c r="B195" s="40"/>
      <c r="C195" s="243" t="s">
        <v>240</v>
      </c>
      <c r="D195" s="243" t="s">
        <v>163</v>
      </c>
      <c r="E195" s="244" t="s">
        <v>1774</v>
      </c>
      <c r="F195" s="245" t="s">
        <v>1775</v>
      </c>
      <c r="G195" s="246" t="s">
        <v>1672</v>
      </c>
      <c r="H195" s="247">
        <v>1</v>
      </c>
      <c r="I195" s="248"/>
      <c r="J195" s="247">
        <f>ROUND(I195*H195,0)</f>
        <v>0</v>
      </c>
      <c r="K195" s="249"/>
      <c r="L195" s="45"/>
      <c r="M195" s="250" t="s">
        <v>1</v>
      </c>
      <c r="N195" s="251" t="s">
        <v>39</v>
      </c>
      <c r="O195" s="92"/>
      <c r="P195" s="252">
        <f>O195*H195</f>
        <v>0</v>
      </c>
      <c r="Q195" s="252">
        <v>0</v>
      </c>
      <c r="R195" s="252">
        <f>Q195*H195</f>
        <v>0</v>
      </c>
      <c r="S195" s="252">
        <v>0</v>
      </c>
      <c r="T195" s="253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54" t="s">
        <v>167</v>
      </c>
      <c r="AT195" s="254" t="s">
        <v>163</v>
      </c>
      <c r="AU195" s="254" t="s">
        <v>8</v>
      </c>
      <c r="AY195" s="18" t="s">
        <v>160</v>
      </c>
      <c r="BE195" s="255">
        <f>IF(N195="základní",J195,0)</f>
        <v>0</v>
      </c>
      <c r="BF195" s="255">
        <f>IF(N195="snížená",J195,0)</f>
        <v>0</v>
      </c>
      <c r="BG195" s="255">
        <f>IF(N195="zákl. přenesená",J195,0)</f>
        <v>0</v>
      </c>
      <c r="BH195" s="255">
        <f>IF(N195="sníž. přenesená",J195,0)</f>
        <v>0</v>
      </c>
      <c r="BI195" s="255">
        <f>IF(N195="nulová",J195,0)</f>
        <v>0</v>
      </c>
      <c r="BJ195" s="18" t="s">
        <v>8</v>
      </c>
      <c r="BK195" s="255">
        <f>ROUND(I195*H195,0)</f>
        <v>0</v>
      </c>
      <c r="BL195" s="18" t="s">
        <v>167</v>
      </c>
      <c r="BM195" s="254" t="s">
        <v>1230</v>
      </c>
    </row>
    <row r="196" s="2" customFormat="1" ht="37.8" customHeight="1">
      <c r="A196" s="39"/>
      <c r="B196" s="40"/>
      <c r="C196" s="278" t="s">
        <v>257</v>
      </c>
      <c r="D196" s="278" t="s">
        <v>173</v>
      </c>
      <c r="E196" s="279" t="s">
        <v>1776</v>
      </c>
      <c r="F196" s="280" t="s">
        <v>1777</v>
      </c>
      <c r="G196" s="281" t="s">
        <v>1672</v>
      </c>
      <c r="H196" s="282">
        <v>3</v>
      </c>
      <c r="I196" s="283"/>
      <c r="J196" s="282">
        <f>ROUND(I196*H196,0)</f>
        <v>0</v>
      </c>
      <c r="K196" s="284"/>
      <c r="L196" s="285"/>
      <c r="M196" s="286" t="s">
        <v>1</v>
      </c>
      <c r="N196" s="287" t="s">
        <v>39</v>
      </c>
      <c r="O196" s="92"/>
      <c r="P196" s="252">
        <f>O196*H196</f>
        <v>0</v>
      </c>
      <c r="Q196" s="252">
        <v>0</v>
      </c>
      <c r="R196" s="252">
        <f>Q196*H196</f>
        <v>0</v>
      </c>
      <c r="S196" s="252">
        <v>0</v>
      </c>
      <c r="T196" s="253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54" t="s">
        <v>176</v>
      </c>
      <c r="AT196" s="254" t="s">
        <v>173</v>
      </c>
      <c r="AU196" s="254" t="s">
        <v>8</v>
      </c>
      <c r="AY196" s="18" t="s">
        <v>160</v>
      </c>
      <c r="BE196" s="255">
        <f>IF(N196="základní",J196,0)</f>
        <v>0</v>
      </c>
      <c r="BF196" s="255">
        <f>IF(N196="snížená",J196,0)</f>
        <v>0</v>
      </c>
      <c r="BG196" s="255">
        <f>IF(N196="zákl. přenesená",J196,0)</f>
        <v>0</v>
      </c>
      <c r="BH196" s="255">
        <f>IF(N196="sníž. přenesená",J196,0)</f>
        <v>0</v>
      </c>
      <c r="BI196" s="255">
        <f>IF(N196="nulová",J196,0)</f>
        <v>0</v>
      </c>
      <c r="BJ196" s="18" t="s">
        <v>8</v>
      </c>
      <c r="BK196" s="255">
        <f>ROUND(I196*H196,0)</f>
        <v>0</v>
      </c>
      <c r="BL196" s="18" t="s">
        <v>167</v>
      </c>
      <c r="BM196" s="254" t="s">
        <v>1240</v>
      </c>
    </row>
    <row r="197" s="2" customFormat="1" ht="24.15" customHeight="1">
      <c r="A197" s="39"/>
      <c r="B197" s="40"/>
      <c r="C197" s="243" t="s">
        <v>263</v>
      </c>
      <c r="D197" s="243" t="s">
        <v>163</v>
      </c>
      <c r="E197" s="244" t="s">
        <v>1778</v>
      </c>
      <c r="F197" s="245" t="s">
        <v>1779</v>
      </c>
      <c r="G197" s="246" t="s">
        <v>1672</v>
      </c>
      <c r="H197" s="247">
        <v>3</v>
      </c>
      <c r="I197" s="248"/>
      <c r="J197" s="247">
        <f>ROUND(I197*H197,0)</f>
        <v>0</v>
      </c>
      <c r="K197" s="249"/>
      <c r="L197" s="45"/>
      <c r="M197" s="250" t="s">
        <v>1</v>
      </c>
      <c r="N197" s="251" t="s">
        <v>39</v>
      </c>
      <c r="O197" s="92"/>
      <c r="P197" s="252">
        <f>O197*H197</f>
        <v>0</v>
      </c>
      <c r="Q197" s="252">
        <v>0</v>
      </c>
      <c r="R197" s="252">
        <f>Q197*H197</f>
        <v>0</v>
      </c>
      <c r="S197" s="252">
        <v>0</v>
      </c>
      <c r="T197" s="253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54" t="s">
        <v>167</v>
      </c>
      <c r="AT197" s="254" t="s">
        <v>163</v>
      </c>
      <c r="AU197" s="254" t="s">
        <v>8</v>
      </c>
      <c r="AY197" s="18" t="s">
        <v>160</v>
      </c>
      <c r="BE197" s="255">
        <f>IF(N197="základní",J197,0)</f>
        <v>0</v>
      </c>
      <c r="BF197" s="255">
        <f>IF(N197="snížená",J197,0)</f>
        <v>0</v>
      </c>
      <c r="BG197" s="255">
        <f>IF(N197="zákl. přenesená",J197,0)</f>
        <v>0</v>
      </c>
      <c r="BH197" s="255">
        <f>IF(N197="sníž. přenesená",J197,0)</f>
        <v>0</v>
      </c>
      <c r="BI197" s="255">
        <f>IF(N197="nulová",J197,0)</f>
        <v>0</v>
      </c>
      <c r="BJ197" s="18" t="s">
        <v>8</v>
      </c>
      <c r="BK197" s="255">
        <f>ROUND(I197*H197,0)</f>
        <v>0</v>
      </c>
      <c r="BL197" s="18" t="s">
        <v>167</v>
      </c>
      <c r="BM197" s="254" t="s">
        <v>1249</v>
      </c>
    </row>
    <row r="198" s="2" customFormat="1" ht="37.8" customHeight="1">
      <c r="A198" s="39"/>
      <c r="B198" s="40"/>
      <c r="C198" s="278" t="s">
        <v>268</v>
      </c>
      <c r="D198" s="278" t="s">
        <v>173</v>
      </c>
      <c r="E198" s="279" t="s">
        <v>1780</v>
      </c>
      <c r="F198" s="280" t="s">
        <v>1781</v>
      </c>
      <c r="G198" s="281" t="s">
        <v>1672</v>
      </c>
      <c r="H198" s="282">
        <v>8</v>
      </c>
      <c r="I198" s="283"/>
      <c r="J198" s="282">
        <f>ROUND(I198*H198,0)</f>
        <v>0</v>
      </c>
      <c r="K198" s="284"/>
      <c r="L198" s="285"/>
      <c r="M198" s="286" t="s">
        <v>1</v>
      </c>
      <c r="N198" s="287" t="s">
        <v>39</v>
      </c>
      <c r="O198" s="92"/>
      <c r="P198" s="252">
        <f>O198*H198</f>
        <v>0</v>
      </c>
      <c r="Q198" s="252">
        <v>0</v>
      </c>
      <c r="R198" s="252">
        <f>Q198*H198</f>
        <v>0</v>
      </c>
      <c r="S198" s="252">
        <v>0</v>
      </c>
      <c r="T198" s="253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54" t="s">
        <v>176</v>
      </c>
      <c r="AT198" s="254" t="s">
        <v>173</v>
      </c>
      <c r="AU198" s="254" t="s">
        <v>8</v>
      </c>
      <c r="AY198" s="18" t="s">
        <v>160</v>
      </c>
      <c r="BE198" s="255">
        <f>IF(N198="základní",J198,0)</f>
        <v>0</v>
      </c>
      <c r="BF198" s="255">
        <f>IF(N198="snížená",J198,0)</f>
        <v>0</v>
      </c>
      <c r="BG198" s="255">
        <f>IF(N198="zákl. přenesená",J198,0)</f>
        <v>0</v>
      </c>
      <c r="BH198" s="255">
        <f>IF(N198="sníž. přenesená",J198,0)</f>
        <v>0</v>
      </c>
      <c r="BI198" s="255">
        <f>IF(N198="nulová",J198,0)</f>
        <v>0</v>
      </c>
      <c r="BJ198" s="18" t="s">
        <v>8</v>
      </c>
      <c r="BK198" s="255">
        <f>ROUND(I198*H198,0)</f>
        <v>0</v>
      </c>
      <c r="BL198" s="18" t="s">
        <v>167</v>
      </c>
      <c r="BM198" s="254" t="s">
        <v>1259</v>
      </c>
    </row>
    <row r="199" s="2" customFormat="1" ht="24.15" customHeight="1">
      <c r="A199" s="39"/>
      <c r="B199" s="40"/>
      <c r="C199" s="243" t="s">
        <v>272</v>
      </c>
      <c r="D199" s="243" t="s">
        <v>163</v>
      </c>
      <c r="E199" s="244" t="s">
        <v>1782</v>
      </c>
      <c r="F199" s="245" t="s">
        <v>1783</v>
      </c>
      <c r="G199" s="246" t="s">
        <v>1672</v>
      </c>
      <c r="H199" s="247">
        <v>8</v>
      </c>
      <c r="I199" s="248"/>
      <c r="J199" s="247">
        <f>ROUND(I199*H199,0)</f>
        <v>0</v>
      </c>
      <c r="K199" s="249"/>
      <c r="L199" s="45"/>
      <c r="M199" s="250" t="s">
        <v>1</v>
      </c>
      <c r="N199" s="251" t="s">
        <v>39</v>
      </c>
      <c r="O199" s="92"/>
      <c r="P199" s="252">
        <f>O199*H199</f>
        <v>0</v>
      </c>
      <c r="Q199" s="252">
        <v>0</v>
      </c>
      <c r="R199" s="252">
        <f>Q199*H199</f>
        <v>0</v>
      </c>
      <c r="S199" s="252">
        <v>0</v>
      </c>
      <c r="T199" s="253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54" t="s">
        <v>167</v>
      </c>
      <c r="AT199" s="254" t="s">
        <v>163</v>
      </c>
      <c r="AU199" s="254" t="s">
        <v>8</v>
      </c>
      <c r="AY199" s="18" t="s">
        <v>160</v>
      </c>
      <c r="BE199" s="255">
        <f>IF(N199="základní",J199,0)</f>
        <v>0</v>
      </c>
      <c r="BF199" s="255">
        <f>IF(N199="snížená",J199,0)</f>
        <v>0</v>
      </c>
      <c r="BG199" s="255">
        <f>IF(N199="zákl. přenesená",J199,0)</f>
        <v>0</v>
      </c>
      <c r="BH199" s="255">
        <f>IF(N199="sníž. přenesená",J199,0)</f>
        <v>0</v>
      </c>
      <c r="BI199" s="255">
        <f>IF(N199="nulová",J199,0)</f>
        <v>0</v>
      </c>
      <c r="BJ199" s="18" t="s">
        <v>8</v>
      </c>
      <c r="BK199" s="255">
        <f>ROUND(I199*H199,0)</f>
        <v>0</v>
      </c>
      <c r="BL199" s="18" t="s">
        <v>167</v>
      </c>
      <c r="BM199" s="254" t="s">
        <v>1268</v>
      </c>
    </row>
    <row r="200" s="2" customFormat="1" ht="37.8" customHeight="1">
      <c r="A200" s="39"/>
      <c r="B200" s="40"/>
      <c r="C200" s="278" t="s">
        <v>276</v>
      </c>
      <c r="D200" s="278" t="s">
        <v>173</v>
      </c>
      <c r="E200" s="279" t="s">
        <v>1784</v>
      </c>
      <c r="F200" s="280" t="s">
        <v>1785</v>
      </c>
      <c r="G200" s="281" t="s">
        <v>1672</v>
      </c>
      <c r="H200" s="282">
        <v>1</v>
      </c>
      <c r="I200" s="283"/>
      <c r="J200" s="282">
        <f>ROUND(I200*H200,0)</f>
        <v>0</v>
      </c>
      <c r="K200" s="284"/>
      <c r="L200" s="285"/>
      <c r="M200" s="286" t="s">
        <v>1</v>
      </c>
      <c r="N200" s="287" t="s">
        <v>39</v>
      </c>
      <c r="O200" s="92"/>
      <c r="P200" s="252">
        <f>O200*H200</f>
        <v>0</v>
      </c>
      <c r="Q200" s="252">
        <v>0</v>
      </c>
      <c r="R200" s="252">
        <f>Q200*H200</f>
        <v>0</v>
      </c>
      <c r="S200" s="252">
        <v>0</v>
      </c>
      <c r="T200" s="253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54" t="s">
        <v>176</v>
      </c>
      <c r="AT200" s="254" t="s">
        <v>173</v>
      </c>
      <c r="AU200" s="254" t="s">
        <v>8</v>
      </c>
      <c r="AY200" s="18" t="s">
        <v>160</v>
      </c>
      <c r="BE200" s="255">
        <f>IF(N200="základní",J200,0)</f>
        <v>0</v>
      </c>
      <c r="BF200" s="255">
        <f>IF(N200="snížená",J200,0)</f>
        <v>0</v>
      </c>
      <c r="BG200" s="255">
        <f>IF(N200="zákl. přenesená",J200,0)</f>
        <v>0</v>
      </c>
      <c r="BH200" s="255">
        <f>IF(N200="sníž. přenesená",J200,0)</f>
        <v>0</v>
      </c>
      <c r="BI200" s="255">
        <f>IF(N200="nulová",J200,0)</f>
        <v>0</v>
      </c>
      <c r="BJ200" s="18" t="s">
        <v>8</v>
      </c>
      <c r="BK200" s="255">
        <f>ROUND(I200*H200,0)</f>
        <v>0</v>
      </c>
      <c r="BL200" s="18" t="s">
        <v>167</v>
      </c>
      <c r="BM200" s="254" t="s">
        <v>1276</v>
      </c>
    </row>
    <row r="201" s="2" customFormat="1" ht="24.15" customHeight="1">
      <c r="A201" s="39"/>
      <c r="B201" s="40"/>
      <c r="C201" s="243" t="s">
        <v>282</v>
      </c>
      <c r="D201" s="243" t="s">
        <v>163</v>
      </c>
      <c r="E201" s="244" t="s">
        <v>1786</v>
      </c>
      <c r="F201" s="245" t="s">
        <v>1787</v>
      </c>
      <c r="G201" s="246" t="s">
        <v>1672</v>
      </c>
      <c r="H201" s="247">
        <v>1</v>
      </c>
      <c r="I201" s="248"/>
      <c r="J201" s="247">
        <f>ROUND(I201*H201,0)</f>
        <v>0</v>
      </c>
      <c r="K201" s="249"/>
      <c r="L201" s="45"/>
      <c r="M201" s="250" t="s">
        <v>1</v>
      </c>
      <c r="N201" s="251" t="s">
        <v>39</v>
      </c>
      <c r="O201" s="92"/>
      <c r="P201" s="252">
        <f>O201*H201</f>
        <v>0</v>
      </c>
      <c r="Q201" s="252">
        <v>0</v>
      </c>
      <c r="R201" s="252">
        <f>Q201*H201</f>
        <v>0</v>
      </c>
      <c r="S201" s="252">
        <v>0</v>
      </c>
      <c r="T201" s="253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54" t="s">
        <v>167</v>
      </c>
      <c r="AT201" s="254" t="s">
        <v>163</v>
      </c>
      <c r="AU201" s="254" t="s">
        <v>8</v>
      </c>
      <c r="AY201" s="18" t="s">
        <v>160</v>
      </c>
      <c r="BE201" s="255">
        <f>IF(N201="základní",J201,0)</f>
        <v>0</v>
      </c>
      <c r="BF201" s="255">
        <f>IF(N201="snížená",J201,0)</f>
        <v>0</v>
      </c>
      <c r="BG201" s="255">
        <f>IF(N201="zákl. přenesená",J201,0)</f>
        <v>0</v>
      </c>
      <c r="BH201" s="255">
        <f>IF(N201="sníž. přenesená",J201,0)</f>
        <v>0</v>
      </c>
      <c r="BI201" s="255">
        <f>IF(N201="nulová",J201,0)</f>
        <v>0</v>
      </c>
      <c r="BJ201" s="18" t="s">
        <v>8</v>
      </c>
      <c r="BK201" s="255">
        <f>ROUND(I201*H201,0)</f>
        <v>0</v>
      </c>
      <c r="BL201" s="18" t="s">
        <v>167</v>
      </c>
      <c r="BM201" s="254" t="s">
        <v>1284</v>
      </c>
    </row>
    <row r="202" s="2" customFormat="1" ht="37.8" customHeight="1">
      <c r="A202" s="39"/>
      <c r="B202" s="40"/>
      <c r="C202" s="278" t="s">
        <v>286</v>
      </c>
      <c r="D202" s="278" t="s">
        <v>173</v>
      </c>
      <c r="E202" s="279" t="s">
        <v>1788</v>
      </c>
      <c r="F202" s="280" t="s">
        <v>1789</v>
      </c>
      <c r="G202" s="281" t="s">
        <v>1672</v>
      </c>
      <c r="H202" s="282">
        <v>5</v>
      </c>
      <c r="I202" s="283"/>
      <c r="J202" s="282">
        <f>ROUND(I202*H202,0)</f>
        <v>0</v>
      </c>
      <c r="K202" s="284"/>
      <c r="L202" s="285"/>
      <c r="M202" s="286" t="s">
        <v>1</v>
      </c>
      <c r="N202" s="287" t="s">
        <v>39</v>
      </c>
      <c r="O202" s="92"/>
      <c r="P202" s="252">
        <f>O202*H202</f>
        <v>0</v>
      </c>
      <c r="Q202" s="252">
        <v>0</v>
      </c>
      <c r="R202" s="252">
        <f>Q202*H202</f>
        <v>0</v>
      </c>
      <c r="S202" s="252">
        <v>0</v>
      </c>
      <c r="T202" s="253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54" t="s">
        <v>176</v>
      </c>
      <c r="AT202" s="254" t="s">
        <v>173</v>
      </c>
      <c r="AU202" s="254" t="s">
        <v>8</v>
      </c>
      <c r="AY202" s="18" t="s">
        <v>160</v>
      </c>
      <c r="BE202" s="255">
        <f>IF(N202="základní",J202,0)</f>
        <v>0</v>
      </c>
      <c r="BF202" s="255">
        <f>IF(N202="snížená",J202,0)</f>
        <v>0</v>
      </c>
      <c r="BG202" s="255">
        <f>IF(N202="zákl. přenesená",J202,0)</f>
        <v>0</v>
      </c>
      <c r="BH202" s="255">
        <f>IF(N202="sníž. přenesená",J202,0)</f>
        <v>0</v>
      </c>
      <c r="BI202" s="255">
        <f>IF(N202="nulová",J202,0)</f>
        <v>0</v>
      </c>
      <c r="BJ202" s="18" t="s">
        <v>8</v>
      </c>
      <c r="BK202" s="255">
        <f>ROUND(I202*H202,0)</f>
        <v>0</v>
      </c>
      <c r="BL202" s="18" t="s">
        <v>167</v>
      </c>
      <c r="BM202" s="254" t="s">
        <v>1292</v>
      </c>
    </row>
    <row r="203" s="2" customFormat="1" ht="37.8" customHeight="1">
      <c r="A203" s="39"/>
      <c r="B203" s="40"/>
      <c r="C203" s="278" t="s">
        <v>205</v>
      </c>
      <c r="D203" s="278" t="s">
        <v>173</v>
      </c>
      <c r="E203" s="279" t="s">
        <v>1790</v>
      </c>
      <c r="F203" s="280" t="s">
        <v>1791</v>
      </c>
      <c r="G203" s="281" t="s">
        <v>1672</v>
      </c>
      <c r="H203" s="282">
        <v>6</v>
      </c>
      <c r="I203" s="283"/>
      <c r="J203" s="282">
        <f>ROUND(I203*H203,0)</f>
        <v>0</v>
      </c>
      <c r="K203" s="284"/>
      <c r="L203" s="285"/>
      <c r="M203" s="286" t="s">
        <v>1</v>
      </c>
      <c r="N203" s="287" t="s">
        <v>39</v>
      </c>
      <c r="O203" s="92"/>
      <c r="P203" s="252">
        <f>O203*H203</f>
        <v>0</v>
      </c>
      <c r="Q203" s="252">
        <v>0</v>
      </c>
      <c r="R203" s="252">
        <f>Q203*H203</f>
        <v>0</v>
      </c>
      <c r="S203" s="252">
        <v>0</v>
      </c>
      <c r="T203" s="253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54" t="s">
        <v>176</v>
      </c>
      <c r="AT203" s="254" t="s">
        <v>173</v>
      </c>
      <c r="AU203" s="254" t="s">
        <v>8</v>
      </c>
      <c r="AY203" s="18" t="s">
        <v>160</v>
      </c>
      <c r="BE203" s="255">
        <f>IF(N203="základní",J203,0)</f>
        <v>0</v>
      </c>
      <c r="BF203" s="255">
        <f>IF(N203="snížená",J203,0)</f>
        <v>0</v>
      </c>
      <c r="BG203" s="255">
        <f>IF(N203="zákl. přenesená",J203,0)</f>
        <v>0</v>
      </c>
      <c r="BH203" s="255">
        <f>IF(N203="sníž. přenesená",J203,0)</f>
        <v>0</v>
      </c>
      <c r="BI203" s="255">
        <f>IF(N203="nulová",J203,0)</f>
        <v>0</v>
      </c>
      <c r="BJ203" s="18" t="s">
        <v>8</v>
      </c>
      <c r="BK203" s="255">
        <f>ROUND(I203*H203,0)</f>
        <v>0</v>
      </c>
      <c r="BL203" s="18" t="s">
        <v>167</v>
      </c>
      <c r="BM203" s="254" t="s">
        <v>1300</v>
      </c>
    </row>
    <row r="204" s="2" customFormat="1" ht="16.5" customHeight="1">
      <c r="A204" s="39"/>
      <c r="B204" s="40"/>
      <c r="C204" s="243" t="s">
        <v>209</v>
      </c>
      <c r="D204" s="243" t="s">
        <v>163</v>
      </c>
      <c r="E204" s="244" t="s">
        <v>1792</v>
      </c>
      <c r="F204" s="245" t="s">
        <v>1793</v>
      </c>
      <c r="G204" s="246" t="s">
        <v>1672</v>
      </c>
      <c r="H204" s="247">
        <v>11</v>
      </c>
      <c r="I204" s="248"/>
      <c r="J204" s="247">
        <f>ROUND(I204*H204,0)</f>
        <v>0</v>
      </c>
      <c r="K204" s="249"/>
      <c r="L204" s="45"/>
      <c r="M204" s="250" t="s">
        <v>1</v>
      </c>
      <c r="N204" s="251" t="s">
        <v>39</v>
      </c>
      <c r="O204" s="92"/>
      <c r="P204" s="252">
        <f>O204*H204</f>
        <v>0</v>
      </c>
      <c r="Q204" s="252">
        <v>0</v>
      </c>
      <c r="R204" s="252">
        <f>Q204*H204</f>
        <v>0</v>
      </c>
      <c r="S204" s="252">
        <v>0</v>
      </c>
      <c r="T204" s="253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54" t="s">
        <v>167</v>
      </c>
      <c r="AT204" s="254" t="s">
        <v>163</v>
      </c>
      <c r="AU204" s="254" t="s">
        <v>8</v>
      </c>
      <c r="AY204" s="18" t="s">
        <v>160</v>
      </c>
      <c r="BE204" s="255">
        <f>IF(N204="základní",J204,0)</f>
        <v>0</v>
      </c>
      <c r="BF204" s="255">
        <f>IF(N204="snížená",J204,0)</f>
        <v>0</v>
      </c>
      <c r="BG204" s="255">
        <f>IF(N204="zákl. přenesená",J204,0)</f>
        <v>0</v>
      </c>
      <c r="BH204" s="255">
        <f>IF(N204="sníž. přenesená",J204,0)</f>
        <v>0</v>
      </c>
      <c r="BI204" s="255">
        <f>IF(N204="nulová",J204,0)</f>
        <v>0</v>
      </c>
      <c r="BJ204" s="18" t="s">
        <v>8</v>
      </c>
      <c r="BK204" s="255">
        <f>ROUND(I204*H204,0)</f>
        <v>0</v>
      </c>
      <c r="BL204" s="18" t="s">
        <v>167</v>
      </c>
      <c r="BM204" s="254" t="s">
        <v>1308</v>
      </c>
    </row>
    <row r="205" s="2" customFormat="1" ht="37.8" customHeight="1">
      <c r="A205" s="39"/>
      <c r="B205" s="40"/>
      <c r="C205" s="278" t="s">
        <v>162</v>
      </c>
      <c r="D205" s="278" t="s">
        <v>173</v>
      </c>
      <c r="E205" s="279" t="s">
        <v>1794</v>
      </c>
      <c r="F205" s="280" t="s">
        <v>1795</v>
      </c>
      <c r="G205" s="281" t="s">
        <v>1672</v>
      </c>
      <c r="H205" s="282">
        <v>107</v>
      </c>
      <c r="I205" s="283"/>
      <c r="J205" s="282">
        <f>ROUND(I205*H205,0)</f>
        <v>0</v>
      </c>
      <c r="K205" s="284"/>
      <c r="L205" s="285"/>
      <c r="M205" s="286" t="s">
        <v>1</v>
      </c>
      <c r="N205" s="287" t="s">
        <v>39</v>
      </c>
      <c r="O205" s="92"/>
      <c r="P205" s="252">
        <f>O205*H205</f>
        <v>0</v>
      </c>
      <c r="Q205" s="252">
        <v>0</v>
      </c>
      <c r="R205" s="252">
        <f>Q205*H205</f>
        <v>0</v>
      </c>
      <c r="S205" s="252">
        <v>0</v>
      </c>
      <c r="T205" s="253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54" t="s">
        <v>176</v>
      </c>
      <c r="AT205" s="254" t="s">
        <v>173</v>
      </c>
      <c r="AU205" s="254" t="s">
        <v>8</v>
      </c>
      <c r="AY205" s="18" t="s">
        <v>160</v>
      </c>
      <c r="BE205" s="255">
        <f>IF(N205="základní",J205,0)</f>
        <v>0</v>
      </c>
      <c r="BF205" s="255">
        <f>IF(N205="snížená",J205,0)</f>
        <v>0</v>
      </c>
      <c r="BG205" s="255">
        <f>IF(N205="zákl. přenesená",J205,0)</f>
        <v>0</v>
      </c>
      <c r="BH205" s="255">
        <f>IF(N205="sníž. přenesená",J205,0)</f>
        <v>0</v>
      </c>
      <c r="BI205" s="255">
        <f>IF(N205="nulová",J205,0)</f>
        <v>0</v>
      </c>
      <c r="BJ205" s="18" t="s">
        <v>8</v>
      </c>
      <c r="BK205" s="255">
        <f>ROUND(I205*H205,0)</f>
        <v>0</v>
      </c>
      <c r="BL205" s="18" t="s">
        <v>167</v>
      </c>
      <c r="BM205" s="254" t="s">
        <v>1316</v>
      </c>
    </row>
    <row r="206" s="2" customFormat="1" ht="24.15" customHeight="1">
      <c r="A206" s="39"/>
      <c r="B206" s="40"/>
      <c r="C206" s="243" t="s">
        <v>172</v>
      </c>
      <c r="D206" s="243" t="s">
        <v>163</v>
      </c>
      <c r="E206" s="244" t="s">
        <v>1796</v>
      </c>
      <c r="F206" s="245" t="s">
        <v>1797</v>
      </c>
      <c r="G206" s="246" t="s">
        <v>1672</v>
      </c>
      <c r="H206" s="247">
        <v>107</v>
      </c>
      <c r="I206" s="248"/>
      <c r="J206" s="247">
        <f>ROUND(I206*H206,0)</f>
        <v>0</v>
      </c>
      <c r="K206" s="249"/>
      <c r="L206" s="45"/>
      <c r="M206" s="250" t="s">
        <v>1</v>
      </c>
      <c r="N206" s="251" t="s">
        <v>39</v>
      </c>
      <c r="O206" s="92"/>
      <c r="P206" s="252">
        <f>O206*H206</f>
        <v>0</v>
      </c>
      <c r="Q206" s="252">
        <v>0</v>
      </c>
      <c r="R206" s="252">
        <f>Q206*H206</f>
        <v>0</v>
      </c>
      <c r="S206" s="252">
        <v>0</v>
      </c>
      <c r="T206" s="253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54" t="s">
        <v>167</v>
      </c>
      <c r="AT206" s="254" t="s">
        <v>163</v>
      </c>
      <c r="AU206" s="254" t="s">
        <v>8</v>
      </c>
      <c r="AY206" s="18" t="s">
        <v>160</v>
      </c>
      <c r="BE206" s="255">
        <f>IF(N206="základní",J206,0)</f>
        <v>0</v>
      </c>
      <c r="BF206" s="255">
        <f>IF(N206="snížená",J206,0)</f>
        <v>0</v>
      </c>
      <c r="BG206" s="255">
        <f>IF(N206="zákl. přenesená",J206,0)</f>
        <v>0</v>
      </c>
      <c r="BH206" s="255">
        <f>IF(N206="sníž. přenesená",J206,0)</f>
        <v>0</v>
      </c>
      <c r="BI206" s="255">
        <f>IF(N206="nulová",J206,0)</f>
        <v>0</v>
      </c>
      <c r="BJ206" s="18" t="s">
        <v>8</v>
      </c>
      <c r="BK206" s="255">
        <f>ROUND(I206*H206,0)</f>
        <v>0</v>
      </c>
      <c r="BL206" s="18" t="s">
        <v>167</v>
      </c>
      <c r="BM206" s="254" t="s">
        <v>1324</v>
      </c>
    </row>
    <row r="207" s="2" customFormat="1" ht="24.15" customHeight="1">
      <c r="A207" s="39"/>
      <c r="B207" s="40"/>
      <c r="C207" s="278" t="s">
        <v>373</v>
      </c>
      <c r="D207" s="278" t="s">
        <v>173</v>
      </c>
      <c r="E207" s="279" t="s">
        <v>1798</v>
      </c>
      <c r="F207" s="280" t="s">
        <v>1799</v>
      </c>
      <c r="G207" s="281" t="s">
        <v>1672</v>
      </c>
      <c r="H207" s="282">
        <v>1</v>
      </c>
      <c r="I207" s="283"/>
      <c r="J207" s="282">
        <f>ROUND(I207*H207,0)</f>
        <v>0</v>
      </c>
      <c r="K207" s="284"/>
      <c r="L207" s="285"/>
      <c r="M207" s="286" t="s">
        <v>1</v>
      </c>
      <c r="N207" s="287" t="s">
        <v>39</v>
      </c>
      <c r="O207" s="92"/>
      <c r="P207" s="252">
        <f>O207*H207</f>
        <v>0</v>
      </c>
      <c r="Q207" s="252">
        <v>0</v>
      </c>
      <c r="R207" s="252">
        <f>Q207*H207</f>
        <v>0</v>
      </c>
      <c r="S207" s="252">
        <v>0</v>
      </c>
      <c r="T207" s="253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54" t="s">
        <v>176</v>
      </c>
      <c r="AT207" s="254" t="s">
        <v>173</v>
      </c>
      <c r="AU207" s="254" t="s">
        <v>8</v>
      </c>
      <c r="AY207" s="18" t="s">
        <v>160</v>
      </c>
      <c r="BE207" s="255">
        <f>IF(N207="základní",J207,0)</f>
        <v>0</v>
      </c>
      <c r="BF207" s="255">
        <f>IF(N207="snížená",J207,0)</f>
        <v>0</v>
      </c>
      <c r="BG207" s="255">
        <f>IF(N207="zákl. přenesená",J207,0)</f>
        <v>0</v>
      </c>
      <c r="BH207" s="255">
        <f>IF(N207="sníž. přenesená",J207,0)</f>
        <v>0</v>
      </c>
      <c r="BI207" s="255">
        <f>IF(N207="nulová",J207,0)</f>
        <v>0</v>
      </c>
      <c r="BJ207" s="18" t="s">
        <v>8</v>
      </c>
      <c r="BK207" s="255">
        <f>ROUND(I207*H207,0)</f>
        <v>0</v>
      </c>
      <c r="BL207" s="18" t="s">
        <v>167</v>
      </c>
      <c r="BM207" s="254" t="s">
        <v>1332</v>
      </c>
    </row>
    <row r="208" s="2" customFormat="1" ht="33" customHeight="1">
      <c r="A208" s="39"/>
      <c r="B208" s="40"/>
      <c r="C208" s="243" t="s">
        <v>378</v>
      </c>
      <c r="D208" s="243" t="s">
        <v>163</v>
      </c>
      <c r="E208" s="244" t="s">
        <v>1800</v>
      </c>
      <c r="F208" s="245" t="s">
        <v>1801</v>
      </c>
      <c r="G208" s="246" t="s">
        <v>1672</v>
      </c>
      <c r="H208" s="247">
        <v>1</v>
      </c>
      <c r="I208" s="248"/>
      <c r="J208" s="247">
        <f>ROUND(I208*H208,0)</f>
        <v>0</v>
      </c>
      <c r="K208" s="249"/>
      <c r="L208" s="45"/>
      <c r="M208" s="250" t="s">
        <v>1</v>
      </c>
      <c r="N208" s="251" t="s">
        <v>39</v>
      </c>
      <c r="O208" s="92"/>
      <c r="P208" s="252">
        <f>O208*H208</f>
        <v>0</v>
      </c>
      <c r="Q208" s="252">
        <v>0</v>
      </c>
      <c r="R208" s="252">
        <f>Q208*H208</f>
        <v>0</v>
      </c>
      <c r="S208" s="252">
        <v>0</v>
      </c>
      <c r="T208" s="253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54" t="s">
        <v>167</v>
      </c>
      <c r="AT208" s="254" t="s">
        <v>163</v>
      </c>
      <c r="AU208" s="254" t="s">
        <v>8</v>
      </c>
      <c r="AY208" s="18" t="s">
        <v>160</v>
      </c>
      <c r="BE208" s="255">
        <f>IF(N208="základní",J208,0)</f>
        <v>0</v>
      </c>
      <c r="BF208" s="255">
        <f>IF(N208="snížená",J208,0)</f>
        <v>0</v>
      </c>
      <c r="BG208" s="255">
        <f>IF(N208="zákl. přenesená",J208,0)</f>
        <v>0</v>
      </c>
      <c r="BH208" s="255">
        <f>IF(N208="sníž. přenesená",J208,0)</f>
        <v>0</v>
      </c>
      <c r="BI208" s="255">
        <f>IF(N208="nulová",J208,0)</f>
        <v>0</v>
      </c>
      <c r="BJ208" s="18" t="s">
        <v>8</v>
      </c>
      <c r="BK208" s="255">
        <f>ROUND(I208*H208,0)</f>
        <v>0</v>
      </c>
      <c r="BL208" s="18" t="s">
        <v>167</v>
      </c>
      <c r="BM208" s="254" t="s">
        <v>1340</v>
      </c>
    </row>
    <row r="209" s="2" customFormat="1" ht="24.15" customHeight="1">
      <c r="A209" s="39"/>
      <c r="B209" s="40"/>
      <c r="C209" s="278" t="s">
        <v>383</v>
      </c>
      <c r="D209" s="278" t="s">
        <v>173</v>
      </c>
      <c r="E209" s="279" t="s">
        <v>1802</v>
      </c>
      <c r="F209" s="280" t="s">
        <v>1803</v>
      </c>
      <c r="G209" s="281" t="s">
        <v>1672</v>
      </c>
      <c r="H209" s="282">
        <v>10</v>
      </c>
      <c r="I209" s="283"/>
      <c r="J209" s="282">
        <f>ROUND(I209*H209,0)</f>
        <v>0</v>
      </c>
      <c r="K209" s="284"/>
      <c r="L209" s="285"/>
      <c r="M209" s="286" t="s">
        <v>1</v>
      </c>
      <c r="N209" s="287" t="s">
        <v>39</v>
      </c>
      <c r="O209" s="92"/>
      <c r="P209" s="252">
        <f>O209*H209</f>
        <v>0</v>
      </c>
      <c r="Q209" s="252">
        <v>0</v>
      </c>
      <c r="R209" s="252">
        <f>Q209*H209</f>
        <v>0</v>
      </c>
      <c r="S209" s="252">
        <v>0</v>
      </c>
      <c r="T209" s="253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54" t="s">
        <v>176</v>
      </c>
      <c r="AT209" s="254" t="s">
        <v>173</v>
      </c>
      <c r="AU209" s="254" t="s">
        <v>8</v>
      </c>
      <c r="AY209" s="18" t="s">
        <v>160</v>
      </c>
      <c r="BE209" s="255">
        <f>IF(N209="základní",J209,0)</f>
        <v>0</v>
      </c>
      <c r="BF209" s="255">
        <f>IF(N209="snížená",J209,0)</f>
        <v>0</v>
      </c>
      <c r="BG209" s="255">
        <f>IF(N209="zákl. přenesená",J209,0)</f>
        <v>0</v>
      </c>
      <c r="BH209" s="255">
        <f>IF(N209="sníž. přenesená",J209,0)</f>
        <v>0</v>
      </c>
      <c r="BI209" s="255">
        <f>IF(N209="nulová",J209,0)</f>
        <v>0</v>
      </c>
      <c r="BJ209" s="18" t="s">
        <v>8</v>
      </c>
      <c r="BK209" s="255">
        <f>ROUND(I209*H209,0)</f>
        <v>0</v>
      </c>
      <c r="BL209" s="18" t="s">
        <v>167</v>
      </c>
      <c r="BM209" s="254" t="s">
        <v>1348</v>
      </c>
    </row>
    <row r="210" s="2" customFormat="1" ht="33" customHeight="1">
      <c r="A210" s="39"/>
      <c r="B210" s="40"/>
      <c r="C210" s="243" t="s">
        <v>387</v>
      </c>
      <c r="D210" s="243" t="s">
        <v>163</v>
      </c>
      <c r="E210" s="244" t="s">
        <v>1804</v>
      </c>
      <c r="F210" s="245" t="s">
        <v>1805</v>
      </c>
      <c r="G210" s="246" t="s">
        <v>1672</v>
      </c>
      <c r="H210" s="247">
        <v>12</v>
      </c>
      <c r="I210" s="248"/>
      <c r="J210" s="247">
        <f>ROUND(I210*H210,0)</f>
        <v>0</v>
      </c>
      <c r="K210" s="249"/>
      <c r="L210" s="45"/>
      <c r="M210" s="250" t="s">
        <v>1</v>
      </c>
      <c r="N210" s="251" t="s">
        <v>39</v>
      </c>
      <c r="O210" s="92"/>
      <c r="P210" s="252">
        <f>O210*H210</f>
        <v>0</v>
      </c>
      <c r="Q210" s="252">
        <v>0</v>
      </c>
      <c r="R210" s="252">
        <f>Q210*H210</f>
        <v>0</v>
      </c>
      <c r="S210" s="252">
        <v>0</v>
      </c>
      <c r="T210" s="253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54" t="s">
        <v>167</v>
      </c>
      <c r="AT210" s="254" t="s">
        <v>163</v>
      </c>
      <c r="AU210" s="254" t="s">
        <v>8</v>
      </c>
      <c r="AY210" s="18" t="s">
        <v>160</v>
      </c>
      <c r="BE210" s="255">
        <f>IF(N210="základní",J210,0)</f>
        <v>0</v>
      </c>
      <c r="BF210" s="255">
        <f>IF(N210="snížená",J210,0)</f>
        <v>0</v>
      </c>
      <c r="BG210" s="255">
        <f>IF(N210="zákl. přenesená",J210,0)</f>
        <v>0</v>
      </c>
      <c r="BH210" s="255">
        <f>IF(N210="sníž. přenesená",J210,0)</f>
        <v>0</v>
      </c>
      <c r="BI210" s="255">
        <f>IF(N210="nulová",J210,0)</f>
        <v>0</v>
      </c>
      <c r="BJ210" s="18" t="s">
        <v>8</v>
      </c>
      <c r="BK210" s="255">
        <f>ROUND(I210*H210,0)</f>
        <v>0</v>
      </c>
      <c r="BL210" s="18" t="s">
        <v>167</v>
      </c>
      <c r="BM210" s="254" t="s">
        <v>1356</v>
      </c>
    </row>
    <row r="211" s="2" customFormat="1" ht="33" customHeight="1">
      <c r="A211" s="39"/>
      <c r="B211" s="40"/>
      <c r="C211" s="278" t="s">
        <v>394</v>
      </c>
      <c r="D211" s="278" t="s">
        <v>173</v>
      </c>
      <c r="E211" s="279" t="s">
        <v>1806</v>
      </c>
      <c r="F211" s="280" t="s">
        <v>1807</v>
      </c>
      <c r="G211" s="281" t="s">
        <v>1672</v>
      </c>
      <c r="H211" s="282">
        <v>4</v>
      </c>
      <c r="I211" s="283"/>
      <c r="J211" s="282">
        <f>ROUND(I211*H211,0)</f>
        <v>0</v>
      </c>
      <c r="K211" s="284"/>
      <c r="L211" s="285"/>
      <c r="M211" s="286" t="s">
        <v>1</v>
      </c>
      <c r="N211" s="287" t="s">
        <v>39</v>
      </c>
      <c r="O211" s="92"/>
      <c r="P211" s="252">
        <f>O211*H211</f>
        <v>0</v>
      </c>
      <c r="Q211" s="252">
        <v>0</v>
      </c>
      <c r="R211" s="252">
        <f>Q211*H211</f>
        <v>0</v>
      </c>
      <c r="S211" s="252">
        <v>0</v>
      </c>
      <c r="T211" s="253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54" t="s">
        <v>176</v>
      </c>
      <c r="AT211" s="254" t="s">
        <v>173</v>
      </c>
      <c r="AU211" s="254" t="s">
        <v>8</v>
      </c>
      <c r="AY211" s="18" t="s">
        <v>160</v>
      </c>
      <c r="BE211" s="255">
        <f>IF(N211="základní",J211,0)</f>
        <v>0</v>
      </c>
      <c r="BF211" s="255">
        <f>IF(N211="snížená",J211,0)</f>
        <v>0</v>
      </c>
      <c r="BG211" s="255">
        <f>IF(N211="zákl. přenesená",J211,0)</f>
        <v>0</v>
      </c>
      <c r="BH211" s="255">
        <f>IF(N211="sníž. přenesená",J211,0)</f>
        <v>0</v>
      </c>
      <c r="BI211" s="255">
        <f>IF(N211="nulová",J211,0)</f>
        <v>0</v>
      </c>
      <c r="BJ211" s="18" t="s">
        <v>8</v>
      </c>
      <c r="BK211" s="255">
        <f>ROUND(I211*H211,0)</f>
        <v>0</v>
      </c>
      <c r="BL211" s="18" t="s">
        <v>167</v>
      </c>
      <c r="BM211" s="254" t="s">
        <v>1367</v>
      </c>
    </row>
    <row r="212" s="2" customFormat="1" ht="24.15" customHeight="1">
      <c r="A212" s="39"/>
      <c r="B212" s="40"/>
      <c r="C212" s="278" t="s">
        <v>401</v>
      </c>
      <c r="D212" s="278" t="s">
        <v>173</v>
      </c>
      <c r="E212" s="279" t="s">
        <v>1808</v>
      </c>
      <c r="F212" s="280" t="s">
        <v>1809</v>
      </c>
      <c r="G212" s="281" t="s">
        <v>1672</v>
      </c>
      <c r="H212" s="282">
        <v>1</v>
      </c>
      <c r="I212" s="283"/>
      <c r="J212" s="282">
        <f>ROUND(I212*H212,0)</f>
        <v>0</v>
      </c>
      <c r="K212" s="284"/>
      <c r="L212" s="285"/>
      <c r="M212" s="286" t="s">
        <v>1</v>
      </c>
      <c r="N212" s="287" t="s">
        <v>39</v>
      </c>
      <c r="O212" s="92"/>
      <c r="P212" s="252">
        <f>O212*H212</f>
        <v>0</v>
      </c>
      <c r="Q212" s="252">
        <v>0</v>
      </c>
      <c r="R212" s="252">
        <f>Q212*H212</f>
        <v>0</v>
      </c>
      <c r="S212" s="252">
        <v>0</v>
      </c>
      <c r="T212" s="253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54" t="s">
        <v>176</v>
      </c>
      <c r="AT212" s="254" t="s">
        <v>173</v>
      </c>
      <c r="AU212" s="254" t="s">
        <v>8</v>
      </c>
      <c r="AY212" s="18" t="s">
        <v>160</v>
      </c>
      <c r="BE212" s="255">
        <f>IF(N212="základní",J212,0)</f>
        <v>0</v>
      </c>
      <c r="BF212" s="255">
        <f>IF(N212="snížená",J212,0)</f>
        <v>0</v>
      </c>
      <c r="BG212" s="255">
        <f>IF(N212="zákl. přenesená",J212,0)</f>
        <v>0</v>
      </c>
      <c r="BH212" s="255">
        <f>IF(N212="sníž. přenesená",J212,0)</f>
        <v>0</v>
      </c>
      <c r="BI212" s="255">
        <f>IF(N212="nulová",J212,0)</f>
        <v>0</v>
      </c>
      <c r="BJ212" s="18" t="s">
        <v>8</v>
      </c>
      <c r="BK212" s="255">
        <f>ROUND(I212*H212,0)</f>
        <v>0</v>
      </c>
      <c r="BL212" s="18" t="s">
        <v>167</v>
      </c>
      <c r="BM212" s="254" t="s">
        <v>1378</v>
      </c>
    </row>
    <row r="213" s="2" customFormat="1" ht="24.15" customHeight="1">
      <c r="A213" s="39"/>
      <c r="B213" s="40"/>
      <c r="C213" s="278" t="s">
        <v>482</v>
      </c>
      <c r="D213" s="278" t="s">
        <v>173</v>
      </c>
      <c r="E213" s="279" t="s">
        <v>1810</v>
      </c>
      <c r="F213" s="280" t="s">
        <v>1811</v>
      </c>
      <c r="G213" s="281" t="s">
        <v>1672</v>
      </c>
      <c r="H213" s="282">
        <v>11</v>
      </c>
      <c r="I213" s="283"/>
      <c r="J213" s="282">
        <f>ROUND(I213*H213,0)</f>
        <v>0</v>
      </c>
      <c r="K213" s="284"/>
      <c r="L213" s="285"/>
      <c r="M213" s="286" t="s">
        <v>1</v>
      </c>
      <c r="N213" s="287" t="s">
        <v>39</v>
      </c>
      <c r="O213" s="92"/>
      <c r="P213" s="252">
        <f>O213*H213</f>
        <v>0</v>
      </c>
      <c r="Q213" s="252">
        <v>0</v>
      </c>
      <c r="R213" s="252">
        <f>Q213*H213</f>
        <v>0</v>
      </c>
      <c r="S213" s="252">
        <v>0</v>
      </c>
      <c r="T213" s="253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54" t="s">
        <v>176</v>
      </c>
      <c r="AT213" s="254" t="s">
        <v>173</v>
      </c>
      <c r="AU213" s="254" t="s">
        <v>8</v>
      </c>
      <c r="AY213" s="18" t="s">
        <v>160</v>
      </c>
      <c r="BE213" s="255">
        <f>IF(N213="základní",J213,0)</f>
        <v>0</v>
      </c>
      <c r="BF213" s="255">
        <f>IF(N213="snížená",J213,0)</f>
        <v>0</v>
      </c>
      <c r="BG213" s="255">
        <f>IF(N213="zákl. přenesená",J213,0)</f>
        <v>0</v>
      </c>
      <c r="BH213" s="255">
        <f>IF(N213="sníž. přenesená",J213,0)</f>
        <v>0</v>
      </c>
      <c r="BI213" s="255">
        <f>IF(N213="nulová",J213,0)</f>
        <v>0</v>
      </c>
      <c r="BJ213" s="18" t="s">
        <v>8</v>
      </c>
      <c r="BK213" s="255">
        <f>ROUND(I213*H213,0)</f>
        <v>0</v>
      </c>
      <c r="BL213" s="18" t="s">
        <v>167</v>
      </c>
      <c r="BM213" s="254" t="s">
        <v>1387</v>
      </c>
    </row>
    <row r="214" s="2" customFormat="1" ht="16.5" customHeight="1">
      <c r="A214" s="39"/>
      <c r="B214" s="40"/>
      <c r="C214" s="243" t="s">
        <v>1017</v>
      </c>
      <c r="D214" s="243" t="s">
        <v>163</v>
      </c>
      <c r="E214" s="244" t="s">
        <v>1812</v>
      </c>
      <c r="F214" s="245" t="s">
        <v>1813</v>
      </c>
      <c r="G214" s="246" t="s">
        <v>1672</v>
      </c>
      <c r="H214" s="247">
        <v>5</v>
      </c>
      <c r="I214" s="248"/>
      <c r="J214" s="247">
        <f>ROUND(I214*H214,0)</f>
        <v>0</v>
      </c>
      <c r="K214" s="249"/>
      <c r="L214" s="45"/>
      <c r="M214" s="250" t="s">
        <v>1</v>
      </c>
      <c r="N214" s="251" t="s">
        <v>39</v>
      </c>
      <c r="O214" s="92"/>
      <c r="P214" s="252">
        <f>O214*H214</f>
        <v>0</v>
      </c>
      <c r="Q214" s="252">
        <v>0</v>
      </c>
      <c r="R214" s="252">
        <f>Q214*H214</f>
        <v>0</v>
      </c>
      <c r="S214" s="252">
        <v>0</v>
      </c>
      <c r="T214" s="253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54" t="s">
        <v>167</v>
      </c>
      <c r="AT214" s="254" t="s">
        <v>163</v>
      </c>
      <c r="AU214" s="254" t="s">
        <v>8</v>
      </c>
      <c r="AY214" s="18" t="s">
        <v>160</v>
      </c>
      <c r="BE214" s="255">
        <f>IF(N214="základní",J214,0)</f>
        <v>0</v>
      </c>
      <c r="BF214" s="255">
        <f>IF(N214="snížená",J214,0)</f>
        <v>0</v>
      </c>
      <c r="BG214" s="255">
        <f>IF(N214="zákl. přenesená",J214,0)</f>
        <v>0</v>
      </c>
      <c r="BH214" s="255">
        <f>IF(N214="sníž. přenesená",J214,0)</f>
        <v>0</v>
      </c>
      <c r="BI214" s="255">
        <f>IF(N214="nulová",J214,0)</f>
        <v>0</v>
      </c>
      <c r="BJ214" s="18" t="s">
        <v>8</v>
      </c>
      <c r="BK214" s="255">
        <f>ROUND(I214*H214,0)</f>
        <v>0</v>
      </c>
      <c r="BL214" s="18" t="s">
        <v>167</v>
      </c>
      <c r="BM214" s="254" t="s">
        <v>1396</v>
      </c>
    </row>
    <row r="215" s="2" customFormat="1" ht="24.15" customHeight="1">
      <c r="A215" s="39"/>
      <c r="B215" s="40"/>
      <c r="C215" s="243" t="s">
        <v>1021</v>
      </c>
      <c r="D215" s="243" t="s">
        <v>163</v>
      </c>
      <c r="E215" s="244" t="s">
        <v>1814</v>
      </c>
      <c r="F215" s="245" t="s">
        <v>1815</v>
      </c>
      <c r="G215" s="246" t="s">
        <v>1672</v>
      </c>
      <c r="H215" s="247">
        <v>11</v>
      </c>
      <c r="I215" s="248"/>
      <c r="J215" s="247">
        <f>ROUND(I215*H215,0)</f>
        <v>0</v>
      </c>
      <c r="K215" s="249"/>
      <c r="L215" s="45"/>
      <c r="M215" s="250" t="s">
        <v>1</v>
      </c>
      <c r="N215" s="251" t="s">
        <v>39</v>
      </c>
      <c r="O215" s="92"/>
      <c r="P215" s="252">
        <f>O215*H215</f>
        <v>0</v>
      </c>
      <c r="Q215" s="252">
        <v>0</v>
      </c>
      <c r="R215" s="252">
        <f>Q215*H215</f>
        <v>0</v>
      </c>
      <c r="S215" s="252">
        <v>0</v>
      </c>
      <c r="T215" s="253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54" t="s">
        <v>167</v>
      </c>
      <c r="AT215" s="254" t="s">
        <v>163</v>
      </c>
      <c r="AU215" s="254" t="s">
        <v>8</v>
      </c>
      <c r="AY215" s="18" t="s">
        <v>160</v>
      </c>
      <c r="BE215" s="255">
        <f>IF(N215="základní",J215,0)</f>
        <v>0</v>
      </c>
      <c r="BF215" s="255">
        <f>IF(N215="snížená",J215,0)</f>
        <v>0</v>
      </c>
      <c r="BG215" s="255">
        <f>IF(N215="zákl. přenesená",J215,0)</f>
        <v>0</v>
      </c>
      <c r="BH215" s="255">
        <f>IF(N215="sníž. přenesená",J215,0)</f>
        <v>0</v>
      </c>
      <c r="BI215" s="255">
        <f>IF(N215="nulová",J215,0)</f>
        <v>0</v>
      </c>
      <c r="BJ215" s="18" t="s">
        <v>8</v>
      </c>
      <c r="BK215" s="255">
        <f>ROUND(I215*H215,0)</f>
        <v>0</v>
      </c>
      <c r="BL215" s="18" t="s">
        <v>167</v>
      </c>
      <c r="BM215" s="254" t="s">
        <v>1405</v>
      </c>
    </row>
    <row r="216" s="2" customFormat="1" ht="16.5" customHeight="1">
      <c r="A216" s="39"/>
      <c r="B216" s="40"/>
      <c r="C216" s="243" t="s">
        <v>1025</v>
      </c>
      <c r="D216" s="243" t="s">
        <v>163</v>
      </c>
      <c r="E216" s="244" t="s">
        <v>1816</v>
      </c>
      <c r="F216" s="245" t="s">
        <v>1817</v>
      </c>
      <c r="G216" s="246" t="s">
        <v>1672</v>
      </c>
      <c r="H216" s="247">
        <v>1</v>
      </c>
      <c r="I216" s="248"/>
      <c r="J216" s="247">
        <f>ROUND(I216*H216,0)</f>
        <v>0</v>
      </c>
      <c r="K216" s="249"/>
      <c r="L216" s="45"/>
      <c r="M216" s="250" t="s">
        <v>1</v>
      </c>
      <c r="N216" s="251" t="s">
        <v>39</v>
      </c>
      <c r="O216" s="92"/>
      <c r="P216" s="252">
        <f>O216*H216</f>
        <v>0</v>
      </c>
      <c r="Q216" s="252">
        <v>0</v>
      </c>
      <c r="R216" s="252">
        <f>Q216*H216</f>
        <v>0</v>
      </c>
      <c r="S216" s="252">
        <v>0</v>
      </c>
      <c r="T216" s="253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54" t="s">
        <v>167</v>
      </c>
      <c r="AT216" s="254" t="s">
        <v>163</v>
      </c>
      <c r="AU216" s="254" t="s">
        <v>8</v>
      </c>
      <c r="AY216" s="18" t="s">
        <v>160</v>
      </c>
      <c r="BE216" s="255">
        <f>IF(N216="základní",J216,0)</f>
        <v>0</v>
      </c>
      <c r="BF216" s="255">
        <f>IF(N216="snížená",J216,0)</f>
        <v>0</v>
      </c>
      <c r="BG216" s="255">
        <f>IF(N216="zákl. přenesená",J216,0)</f>
        <v>0</v>
      </c>
      <c r="BH216" s="255">
        <f>IF(N216="sníž. přenesená",J216,0)</f>
        <v>0</v>
      </c>
      <c r="BI216" s="255">
        <f>IF(N216="nulová",J216,0)</f>
        <v>0</v>
      </c>
      <c r="BJ216" s="18" t="s">
        <v>8</v>
      </c>
      <c r="BK216" s="255">
        <f>ROUND(I216*H216,0)</f>
        <v>0</v>
      </c>
      <c r="BL216" s="18" t="s">
        <v>167</v>
      </c>
      <c r="BM216" s="254" t="s">
        <v>1415</v>
      </c>
    </row>
    <row r="217" s="2" customFormat="1" ht="24.15" customHeight="1">
      <c r="A217" s="39"/>
      <c r="B217" s="40"/>
      <c r="C217" s="278" t="s">
        <v>1028</v>
      </c>
      <c r="D217" s="278" t="s">
        <v>173</v>
      </c>
      <c r="E217" s="279" t="s">
        <v>1818</v>
      </c>
      <c r="F217" s="280" t="s">
        <v>1819</v>
      </c>
      <c r="G217" s="281" t="s">
        <v>1672</v>
      </c>
      <c r="H217" s="282">
        <v>2</v>
      </c>
      <c r="I217" s="283"/>
      <c r="J217" s="282">
        <f>ROUND(I217*H217,0)</f>
        <v>0</v>
      </c>
      <c r="K217" s="284"/>
      <c r="L217" s="285"/>
      <c r="M217" s="286" t="s">
        <v>1</v>
      </c>
      <c r="N217" s="287" t="s">
        <v>39</v>
      </c>
      <c r="O217" s="92"/>
      <c r="P217" s="252">
        <f>O217*H217</f>
        <v>0</v>
      </c>
      <c r="Q217" s="252">
        <v>0</v>
      </c>
      <c r="R217" s="252">
        <f>Q217*H217</f>
        <v>0</v>
      </c>
      <c r="S217" s="252">
        <v>0</v>
      </c>
      <c r="T217" s="253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54" t="s">
        <v>176</v>
      </c>
      <c r="AT217" s="254" t="s">
        <v>173</v>
      </c>
      <c r="AU217" s="254" t="s">
        <v>8</v>
      </c>
      <c r="AY217" s="18" t="s">
        <v>160</v>
      </c>
      <c r="BE217" s="255">
        <f>IF(N217="základní",J217,0)</f>
        <v>0</v>
      </c>
      <c r="BF217" s="255">
        <f>IF(N217="snížená",J217,0)</f>
        <v>0</v>
      </c>
      <c r="BG217" s="255">
        <f>IF(N217="zákl. přenesená",J217,0)</f>
        <v>0</v>
      </c>
      <c r="BH217" s="255">
        <f>IF(N217="sníž. přenesená",J217,0)</f>
        <v>0</v>
      </c>
      <c r="BI217" s="255">
        <f>IF(N217="nulová",J217,0)</f>
        <v>0</v>
      </c>
      <c r="BJ217" s="18" t="s">
        <v>8</v>
      </c>
      <c r="BK217" s="255">
        <f>ROUND(I217*H217,0)</f>
        <v>0</v>
      </c>
      <c r="BL217" s="18" t="s">
        <v>167</v>
      </c>
      <c r="BM217" s="254" t="s">
        <v>1820</v>
      </c>
    </row>
    <row r="218" s="2" customFormat="1" ht="24.15" customHeight="1">
      <c r="A218" s="39"/>
      <c r="B218" s="40"/>
      <c r="C218" s="278" t="s">
        <v>1032</v>
      </c>
      <c r="D218" s="278" t="s">
        <v>173</v>
      </c>
      <c r="E218" s="279" t="s">
        <v>1821</v>
      </c>
      <c r="F218" s="280" t="s">
        <v>1822</v>
      </c>
      <c r="G218" s="281" t="s">
        <v>1672</v>
      </c>
      <c r="H218" s="282">
        <v>1</v>
      </c>
      <c r="I218" s="283"/>
      <c r="J218" s="282">
        <f>ROUND(I218*H218,0)</f>
        <v>0</v>
      </c>
      <c r="K218" s="284"/>
      <c r="L218" s="285"/>
      <c r="M218" s="286" t="s">
        <v>1</v>
      </c>
      <c r="N218" s="287" t="s">
        <v>39</v>
      </c>
      <c r="O218" s="92"/>
      <c r="P218" s="252">
        <f>O218*H218</f>
        <v>0</v>
      </c>
      <c r="Q218" s="252">
        <v>0</v>
      </c>
      <c r="R218" s="252">
        <f>Q218*H218</f>
        <v>0</v>
      </c>
      <c r="S218" s="252">
        <v>0</v>
      </c>
      <c r="T218" s="253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54" t="s">
        <v>176</v>
      </c>
      <c r="AT218" s="254" t="s">
        <v>173</v>
      </c>
      <c r="AU218" s="254" t="s">
        <v>8</v>
      </c>
      <c r="AY218" s="18" t="s">
        <v>160</v>
      </c>
      <c r="BE218" s="255">
        <f>IF(N218="základní",J218,0)</f>
        <v>0</v>
      </c>
      <c r="BF218" s="255">
        <f>IF(N218="snížená",J218,0)</f>
        <v>0</v>
      </c>
      <c r="BG218" s="255">
        <f>IF(N218="zákl. přenesená",J218,0)</f>
        <v>0</v>
      </c>
      <c r="BH218" s="255">
        <f>IF(N218="sníž. přenesená",J218,0)</f>
        <v>0</v>
      </c>
      <c r="BI218" s="255">
        <f>IF(N218="nulová",J218,0)</f>
        <v>0</v>
      </c>
      <c r="BJ218" s="18" t="s">
        <v>8</v>
      </c>
      <c r="BK218" s="255">
        <f>ROUND(I218*H218,0)</f>
        <v>0</v>
      </c>
      <c r="BL218" s="18" t="s">
        <v>167</v>
      </c>
      <c r="BM218" s="254" t="s">
        <v>1433</v>
      </c>
    </row>
    <row r="219" s="2" customFormat="1" ht="24.15" customHeight="1">
      <c r="A219" s="39"/>
      <c r="B219" s="40"/>
      <c r="C219" s="243" t="s">
        <v>1035</v>
      </c>
      <c r="D219" s="243" t="s">
        <v>163</v>
      </c>
      <c r="E219" s="244" t="s">
        <v>1823</v>
      </c>
      <c r="F219" s="245" t="s">
        <v>1824</v>
      </c>
      <c r="G219" s="246" t="s">
        <v>1672</v>
      </c>
      <c r="H219" s="247">
        <v>1</v>
      </c>
      <c r="I219" s="248"/>
      <c r="J219" s="247">
        <f>ROUND(I219*H219,0)</f>
        <v>0</v>
      </c>
      <c r="K219" s="249"/>
      <c r="L219" s="45"/>
      <c r="M219" s="250" t="s">
        <v>1</v>
      </c>
      <c r="N219" s="251" t="s">
        <v>39</v>
      </c>
      <c r="O219" s="92"/>
      <c r="P219" s="252">
        <f>O219*H219</f>
        <v>0</v>
      </c>
      <c r="Q219" s="252">
        <v>0</v>
      </c>
      <c r="R219" s="252">
        <f>Q219*H219</f>
        <v>0</v>
      </c>
      <c r="S219" s="252">
        <v>0</v>
      </c>
      <c r="T219" s="253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54" t="s">
        <v>167</v>
      </c>
      <c r="AT219" s="254" t="s">
        <v>163</v>
      </c>
      <c r="AU219" s="254" t="s">
        <v>8</v>
      </c>
      <c r="AY219" s="18" t="s">
        <v>160</v>
      </c>
      <c r="BE219" s="255">
        <f>IF(N219="základní",J219,0)</f>
        <v>0</v>
      </c>
      <c r="BF219" s="255">
        <f>IF(N219="snížená",J219,0)</f>
        <v>0</v>
      </c>
      <c r="BG219" s="255">
        <f>IF(N219="zákl. přenesená",J219,0)</f>
        <v>0</v>
      </c>
      <c r="BH219" s="255">
        <f>IF(N219="sníž. přenesená",J219,0)</f>
        <v>0</v>
      </c>
      <c r="BI219" s="255">
        <f>IF(N219="nulová",J219,0)</f>
        <v>0</v>
      </c>
      <c r="BJ219" s="18" t="s">
        <v>8</v>
      </c>
      <c r="BK219" s="255">
        <f>ROUND(I219*H219,0)</f>
        <v>0</v>
      </c>
      <c r="BL219" s="18" t="s">
        <v>167</v>
      </c>
      <c r="BM219" s="254" t="s">
        <v>1447</v>
      </c>
    </row>
    <row r="220" s="2" customFormat="1" ht="16.5" customHeight="1">
      <c r="A220" s="39"/>
      <c r="B220" s="40"/>
      <c r="C220" s="278" t="s">
        <v>1825</v>
      </c>
      <c r="D220" s="278" t="s">
        <v>173</v>
      </c>
      <c r="E220" s="279" t="s">
        <v>1826</v>
      </c>
      <c r="F220" s="280" t="s">
        <v>1827</v>
      </c>
      <c r="G220" s="281" t="s">
        <v>1672</v>
      </c>
      <c r="H220" s="282">
        <v>100</v>
      </c>
      <c r="I220" s="283"/>
      <c r="J220" s="282">
        <f>ROUND(I220*H220,0)</f>
        <v>0</v>
      </c>
      <c r="K220" s="284"/>
      <c r="L220" s="285"/>
      <c r="M220" s="286" t="s">
        <v>1</v>
      </c>
      <c r="N220" s="287" t="s">
        <v>39</v>
      </c>
      <c r="O220" s="92"/>
      <c r="P220" s="252">
        <f>O220*H220</f>
        <v>0</v>
      </c>
      <c r="Q220" s="252">
        <v>0</v>
      </c>
      <c r="R220" s="252">
        <f>Q220*H220</f>
        <v>0</v>
      </c>
      <c r="S220" s="252">
        <v>0</v>
      </c>
      <c r="T220" s="253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54" t="s">
        <v>176</v>
      </c>
      <c r="AT220" s="254" t="s">
        <v>173</v>
      </c>
      <c r="AU220" s="254" t="s">
        <v>8</v>
      </c>
      <c r="AY220" s="18" t="s">
        <v>160</v>
      </c>
      <c r="BE220" s="255">
        <f>IF(N220="základní",J220,0)</f>
        <v>0</v>
      </c>
      <c r="BF220" s="255">
        <f>IF(N220="snížená",J220,0)</f>
        <v>0</v>
      </c>
      <c r="BG220" s="255">
        <f>IF(N220="zákl. přenesená",J220,0)</f>
        <v>0</v>
      </c>
      <c r="BH220" s="255">
        <f>IF(N220="sníž. přenesená",J220,0)</f>
        <v>0</v>
      </c>
      <c r="BI220" s="255">
        <f>IF(N220="nulová",J220,0)</f>
        <v>0</v>
      </c>
      <c r="BJ220" s="18" t="s">
        <v>8</v>
      </c>
      <c r="BK220" s="255">
        <f>ROUND(I220*H220,0)</f>
        <v>0</v>
      </c>
      <c r="BL220" s="18" t="s">
        <v>167</v>
      </c>
      <c r="BM220" s="254" t="s">
        <v>1461</v>
      </c>
    </row>
    <row r="221" s="2" customFormat="1" ht="24.15" customHeight="1">
      <c r="A221" s="39"/>
      <c r="B221" s="40"/>
      <c r="C221" s="243" t="s">
        <v>1039</v>
      </c>
      <c r="D221" s="243" t="s">
        <v>163</v>
      </c>
      <c r="E221" s="244" t="s">
        <v>1828</v>
      </c>
      <c r="F221" s="245" t="s">
        <v>1829</v>
      </c>
      <c r="G221" s="246" t="s">
        <v>1672</v>
      </c>
      <c r="H221" s="247">
        <v>100</v>
      </c>
      <c r="I221" s="248"/>
      <c r="J221" s="247">
        <f>ROUND(I221*H221,0)</f>
        <v>0</v>
      </c>
      <c r="K221" s="249"/>
      <c r="L221" s="45"/>
      <c r="M221" s="250" t="s">
        <v>1</v>
      </c>
      <c r="N221" s="251" t="s">
        <v>39</v>
      </c>
      <c r="O221" s="92"/>
      <c r="P221" s="252">
        <f>O221*H221</f>
        <v>0</v>
      </c>
      <c r="Q221" s="252">
        <v>0</v>
      </c>
      <c r="R221" s="252">
        <f>Q221*H221</f>
        <v>0</v>
      </c>
      <c r="S221" s="252">
        <v>0</v>
      </c>
      <c r="T221" s="253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54" t="s">
        <v>167</v>
      </c>
      <c r="AT221" s="254" t="s">
        <v>163</v>
      </c>
      <c r="AU221" s="254" t="s">
        <v>8</v>
      </c>
      <c r="AY221" s="18" t="s">
        <v>160</v>
      </c>
      <c r="BE221" s="255">
        <f>IF(N221="základní",J221,0)</f>
        <v>0</v>
      </c>
      <c r="BF221" s="255">
        <f>IF(N221="snížená",J221,0)</f>
        <v>0</v>
      </c>
      <c r="BG221" s="255">
        <f>IF(N221="zákl. přenesená",J221,0)</f>
        <v>0</v>
      </c>
      <c r="BH221" s="255">
        <f>IF(N221="sníž. přenesená",J221,0)</f>
        <v>0</v>
      </c>
      <c r="BI221" s="255">
        <f>IF(N221="nulová",J221,0)</f>
        <v>0</v>
      </c>
      <c r="BJ221" s="18" t="s">
        <v>8</v>
      </c>
      <c r="BK221" s="255">
        <f>ROUND(I221*H221,0)</f>
        <v>0</v>
      </c>
      <c r="BL221" s="18" t="s">
        <v>167</v>
      </c>
      <c r="BM221" s="254" t="s">
        <v>1470</v>
      </c>
    </row>
    <row r="222" s="12" customFormat="1" ht="25.92" customHeight="1">
      <c r="A222" s="12"/>
      <c r="B222" s="227"/>
      <c r="C222" s="228"/>
      <c r="D222" s="229" t="s">
        <v>73</v>
      </c>
      <c r="E222" s="230" t="s">
        <v>1830</v>
      </c>
      <c r="F222" s="230" t="s">
        <v>1831</v>
      </c>
      <c r="G222" s="228"/>
      <c r="H222" s="228"/>
      <c r="I222" s="231"/>
      <c r="J222" s="232">
        <f>BK222</f>
        <v>0</v>
      </c>
      <c r="K222" s="228"/>
      <c r="L222" s="233"/>
      <c r="M222" s="234"/>
      <c r="N222" s="235"/>
      <c r="O222" s="235"/>
      <c r="P222" s="236">
        <f>SUM(P223:P239)</f>
        <v>0</v>
      </c>
      <c r="Q222" s="235"/>
      <c r="R222" s="236">
        <f>SUM(R223:R239)</f>
        <v>0</v>
      </c>
      <c r="S222" s="235"/>
      <c r="T222" s="237">
        <f>SUM(T223:T239)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38" t="s">
        <v>8</v>
      </c>
      <c r="AT222" s="239" t="s">
        <v>73</v>
      </c>
      <c r="AU222" s="239" t="s">
        <v>74</v>
      </c>
      <c r="AY222" s="238" t="s">
        <v>160</v>
      </c>
      <c r="BK222" s="240">
        <f>SUM(BK223:BK239)</f>
        <v>0</v>
      </c>
    </row>
    <row r="223" s="2" customFormat="1" ht="37.8" customHeight="1">
      <c r="A223" s="39"/>
      <c r="B223" s="40"/>
      <c r="C223" s="278" t="s">
        <v>1043</v>
      </c>
      <c r="D223" s="278" t="s">
        <v>173</v>
      </c>
      <c r="E223" s="279" t="s">
        <v>1832</v>
      </c>
      <c r="F223" s="280" t="s">
        <v>1833</v>
      </c>
      <c r="G223" s="281" t="s">
        <v>1672</v>
      </c>
      <c r="H223" s="282">
        <v>12</v>
      </c>
      <c r="I223" s="283"/>
      <c r="J223" s="282">
        <f>ROUND(I223*H223,0)</f>
        <v>0</v>
      </c>
      <c r="K223" s="284"/>
      <c r="L223" s="285"/>
      <c r="M223" s="286" t="s">
        <v>1</v>
      </c>
      <c r="N223" s="287" t="s">
        <v>39</v>
      </c>
      <c r="O223" s="92"/>
      <c r="P223" s="252">
        <f>O223*H223</f>
        <v>0</v>
      </c>
      <c r="Q223" s="252">
        <v>0</v>
      </c>
      <c r="R223" s="252">
        <f>Q223*H223</f>
        <v>0</v>
      </c>
      <c r="S223" s="252">
        <v>0</v>
      </c>
      <c r="T223" s="253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54" t="s">
        <v>176</v>
      </c>
      <c r="AT223" s="254" t="s">
        <v>173</v>
      </c>
      <c r="AU223" s="254" t="s">
        <v>8</v>
      </c>
      <c r="AY223" s="18" t="s">
        <v>160</v>
      </c>
      <c r="BE223" s="255">
        <f>IF(N223="základní",J223,0)</f>
        <v>0</v>
      </c>
      <c r="BF223" s="255">
        <f>IF(N223="snížená",J223,0)</f>
        <v>0</v>
      </c>
      <c r="BG223" s="255">
        <f>IF(N223="zákl. přenesená",J223,0)</f>
        <v>0</v>
      </c>
      <c r="BH223" s="255">
        <f>IF(N223="sníž. přenesená",J223,0)</f>
        <v>0</v>
      </c>
      <c r="BI223" s="255">
        <f>IF(N223="nulová",J223,0)</f>
        <v>0</v>
      </c>
      <c r="BJ223" s="18" t="s">
        <v>8</v>
      </c>
      <c r="BK223" s="255">
        <f>ROUND(I223*H223,0)</f>
        <v>0</v>
      </c>
      <c r="BL223" s="18" t="s">
        <v>167</v>
      </c>
      <c r="BM223" s="254" t="s">
        <v>1481</v>
      </c>
    </row>
    <row r="224" s="2" customFormat="1" ht="37.8" customHeight="1">
      <c r="A224" s="39"/>
      <c r="B224" s="40"/>
      <c r="C224" s="278" t="s">
        <v>1048</v>
      </c>
      <c r="D224" s="278" t="s">
        <v>173</v>
      </c>
      <c r="E224" s="279" t="s">
        <v>1834</v>
      </c>
      <c r="F224" s="280" t="s">
        <v>1835</v>
      </c>
      <c r="G224" s="281" t="s">
        <v>1672</v>
      </c>
      <c r="H224" s="282">
        <v>34</v>
      </c>
      <c r="I224" s="283"/>
      <c r="J224" s="282">
        <f>ROUND(I224*H224,0)</f>
        <v>0</v>
      </c>
      <c r="K224" s="284"/>
      <c r="L224" s="285"/>
      <c r="M224" s="286" t="s">
        <v>1</v>
      </c>
      <c r="N224" s="287" t="s">
        <v>39</v>
      </c>
      <c r="O224" s="92"/>
      <c r="P224" s="252">
        <f>O224*H224</f>
        <v>0</v>
      </c>
      <c r="Q224" s="252">
        <v>0</v>
      </c>
      <c r="R224" s="252">
        <f>Q224*H224</f>
        <v>0</v>
      </c>
      <c r="S224" s="252">
        <v>0</v>
      </c>
      <c r="T224" s="253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54" t="s">
        <v>176</v>
      </c>
      <c r="AT224" s="254" t="s">
        <v>173</v>
      </c>
      <c r="AU224" s="254" t="s">
        <v>8</v>
      </c>
      <c r="AY224" s="18" t="s">
        <v>160</v>
      </c>
      <c r="BE224" s="255">
        <f>IF(N224="základní",J224,0)</f>
        <v>0</v>
      </c>
      <c r="BF224" s="255">
        <f>IF(N224="snížená",J224,0)</f>
        <v>0</v>
      </c>
      <c r="BG224" s="255">
        <f>IF(N224="zákl. přenesená",J224,0)</f>
        <v>0</v>
      </c>
      <c r="BH224" s="255">
        <f>IF(N224="sníž. přenesená",J224,0)</f>
        <v>0</v>
      </c>
      <c r="BI224" s="255">
        <f>IF(N224="nulová",J224,0)</f>
        <v>0</v>
      </c>
      <c r="BJ224" s="18" t="s">
        <v>8</v>
      </c>
      <c r="BK224" s="255">
        <f>ROUND(I224*H224,0)</f>
        <v>0</v>
      </c>
      <c r="BL224" s="18" t="s">
        <v>167</v>
      </c>
      <c r="BM224" s="254" t="s">
        <v>1489</v>
      </c>
    </row>
    <row r="225" s="2" customFormat="1" ht="37.8" customHeight="1">
      <c r="A225" s="39"/>
      <c r="B225" s="40"/>
      <c r="C225" s="278" t="s">
        <v>1052</v>
      </c>
      <c r="D225" s="278" t="s">
        <v>173</v>
      </c>
      <c r="E225" s="279" t="s">
        <v>1836</v>
      </c>
      <c r="F225" s="280" t="s">
        <v>1837</v>
      </c>
      <c r="G225" s="281" t="s">
        <v>1672</v>
      </c>
      <c r="H225" s="282">
        <v>54</v>
      </c>
      <c r="I225" s="283"/>
      <c r="J225" s="282">
        <f>ROUND(I225*H225,0)</f>
        <v>0</v>
      </c>
      <c r="K225" s="284"/>
      <c r="L225" s="285"/>
      <c r="M225" s="286" t="s">
        <v>1</v>
      </c>
      <c r="N225" s="287" t="s">
        <v>39</v>
      </c>
      <c r="O225" s="92"/>
      <c r="P225" s="252">
        <f>O225*H225</f>
        <v>0</v>
      </c>
      <c r="Q225" s="252">
        <v>0</v>
      </c>
      <c r="R225" s="252">
        <f>Q225*H225</f>
        <v>0</v>
      </c>
      <c r="S225" s="252">
        <v>0</v>
      </c>
      <c r="T225" s="253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54" t="s">
        <v>176</v>
      </c>
      <c r="AT225" s="254" t="s">
        <v>173</v>
      </c>
      <c r="AU225" s="254" t="s">
        <v>8</v>
      </c>
      <c r="AY225" s="18" t="s">
        <v>160</v>
      </c>
      <c r="BE225" s="255">
        <f>IF(N225="základní",J225,0)</f>
        <v>0</v>
      </c>
      <c r="BF225" s="255">
        <f>IF(N225="snížená",J225,0)</f>
        <v>0</v>
      </c>
      <c r="BG225" s="255">
        <f>IF(N225="zákl. přenesená",J225,0)</f>
        <v>0</v>
      </c>
      <c r="BH225" s="255">
        <f>IF(N225="sníž. přenesená",J225,0)</f>
        <v>0</v>
      </c>
      <c r="BI225" s="255">
        <f>IF(N225="nulová",J225,0)</f>
        <v>0</v>
      </c>
      <c r="BJ225" s="18" t="s">
        <v>8</v>
      </c>
      <c r="BK225" s="255">
        <f>ROUND(I225*H225,0)</f>
        <v>0</v>
      </c>
      <c r="BL225" s="18" t="s">
        <v>167</v>
      </c>
      <c r="BM225" s="254" t="s">
        <v>1838</v>
      </c>
    </row>
    <row r="226" s="2" customFormat="1" ht="24.15" customHeight="1">
      <c r="A226" s="39"/>
      <c r="B226" s="40"/>
      <c r="C226" s="278" t="s">
        <v>1056</v>
      </c>
      <c r="D226" s="278" t="s">
        <v>173</v>
      </c>
      <c r="E226" s="279" t="s">
        <v>1839</v>
      </c>
      <c r="F226" s="280" t="s">
        <v>1840</v>
      </c>
      <c r="G226" s="281" t="s">
        <v>1672</v>
      </c>
      <c r="H226" s="282">
        <v>2</v>
      </c>
      <c r="I226" s="283"/>
      <c r="J226" s="282">
        <f>ROUND(I226*H226,0)</f>
        <v>0</v>
      </c>
      <c r="K226" s="284"/>
      <c r="L226" s="285"/>
      <c r="M226" s="286" t="s">
        <v>1</v>
      </c>
      <c r="N226" s="287" t="s">
        <v>39</v>
      </c>
      <c r="O226" s="92"/>
      <c r="P226" s="252">
        <f>O226*H226</f>
        <v>0</v>
      </c>
      <c r="Q226" s="252">
        <v>0</v>
      </c>
      <c r="R226" s="252">
        <f>Q226*H226</f>
        <v>0</v>
      </c>
      <c r="S226" s="252">
        <v>0</v>
      </c>
      <c r="T226" s="253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54" t="s">
        <v>176</v>
      </c>
      <c r="AT226" s="254" t="s">
        <v>173</v>
      </c>
      <c r="AU226" s="254" t="s">
        <v>8</v>
      </c>
      <c r="AY226" s="18" t="s">
        <v>160</v>
      </c>
      <c r="BE226" s="255">
        <f>IF(N226="základní",J226,0)</f>
        <v>0</v>
      </c>
      <c r="BF226" s="255">
        <f>IF(N226="snížená",J226,0)</f>
        <v>0</v>
      </c>
      <c r="BG226" s="255">
        <f>IF(N226="zákl. přenesená",J226,0)</f>
        <v>0</v>
      </c>
      <c r="BH226" s="255">
        <f>IF(N226="sníž. přenesená",J226,0)</f>
        <v>0</v>
      </c>
      <c r="BI226" s="255">
        <f>IF(N226="nulová",J226,0)</f>
        <v>0</v>
      </c>
      <c r="BJ226" s="18" t="s">
        <v>8</v>
      </c>
      <c r="BK226" s="255">
        <f>ROUND(I226*H226,0)</f>
        <v>0</v>
      </c>
      <c r="BL226" s="18" t="s">
        <v>167</v>
      </c>
      <c r="BM226" s="254" t="s">
        <v>1513</v>
      </c>
    </row>
    <row r="227" s="2" customFormat="1" ht="33" customHeight="1">
      <c r="A227" s="39"/>
      <c r="B227" s="40"/>
      <c r="C227" s="243" t="s">
        <v>1061</v>
      </c>
      <c r="D227" s="243" t="s">
        <v>163</v>
      </c>
      <c r="E227" s="244" t="s">
        <v>1841</v>
      </c>
      <c r="F227" s="245" t="s">
        <v>1842</v>
      </c>
      <c r="G227" s="246" t="s">
        <v>1672</v>
      </c>
      <c r="H227" s="247">
        <v>104</v>
      </c>
      <c r="I227" s="248"/>
      <c r="J227" s="247">
        <f>ROUND(I227*H227,0)</f>
        <v>0</v>
      </c>
      <c r="K227" s="249"/>
      <c r="L227" s="45"/>
      <c r="M227" s="250" t="s">
        <v>1</v>
      </c>
      <c r="N227" s="251" t="s">
        <v>39</v>
      </c>
      <c r="O227" s="92"/>
      <c r="P227" s="252">
        <f>O227*H227</f>
        <v>0</v>
      </c>
      <c r="Q227" s="252">
        <v>0</v>
      </c>
      <c r="R227" s="252">
        <f>Q227*H227</f>
        <v>0</v>
      </c>
      <c r="S227" s="252">
        <v>0</v>
      </c>
      <c r="T227" s="253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54" t="s">
        <v>167</v>
      </c>
      <c r="AT227" s="254" t="s">
        <v>163</v>
      </c>
      <c r="AU227" s="254" t="s">
        <v>8</v>
      </c>
      <c r="AY227" s="18" t="s">
        <v>160</v>
      </c>
      <c r="BE227" s="255">
        <f>IF(N227="základní",J227,0)</f>
        <v>0</v>
      </c>
      <c r="BF227" s="255">
        <f>IF(N227="snížená",J227,0)</f>
        <v>0</v>
      </c>
      <c r="BG227" s="255">
        <f>IF(N227="zákl. přenesená",J227,0)</f>
        <v>0</v>
      </c>
      <c r="BH227" s="255">
        <f>IF(N227="sníž. přenesená",J227,0)</f>
        <v>0</v>
      </c>
      <c r="BI227" s="255">
        <f>IF(N227="nulová",J227,0)</f>
        <v>0</v>
      </c>
      <c r="BJ227" s="18" t="s">
        <v>8</v>
      </c>
      <c r="BK227" s="255">
        <f>ROUND(I227*H227,0)</f>
        <v>0</v>
      </c>
      <c r="BL227" s="18" t="s">
        <v>167</v>
      </c>
      <c r="BM227" s="254" t="s">
        <v>1522</v>
      </c>
    </row>
    <row r="228" s="2" customFormat="1" ht="24.15" customHeight="1">
      <c r="A228" s="39"/>
      <c r="B228" s="40"/>
      <c r="C228" s="278" t="s">
        <v>1127</v>
      </c>
      <c r="D228" s="278" t="s">
        <v>173</v>
      </c>
      <c r="E228" s="279" t="s">
        <v>1843</v>
      </c>
      <c r="F228" s="280" t="s">
        <v>1844</v>
      </c>
      <c r="G228" s="281" t="s">
        <v>1672</v>
      </c>
      <c r="H228" s="282">
        <v>5</v>
      </c>
      <c r="I228" s="283"/>
      <c r="J228" s="282">
        <f>ROUND(I228*H228,0)</f>
        <v>0</v>
      </c>
      <c r="K228" s="284"/>
      <c r="L228" s="285"/>
      <c r="M228" s="286" t="s">
        <v>1</v>
      </c>
      <c r="N228" s="287" t="s">
        <v>39</v>
      </c>
      <c r="O228" s="92"/>
      <c r="P228" s="252">
        <f>O228*H228</f>
        <v>0</v>
      </c>
      <c r="Q228" s="252">
        <v>0</v>
      </c>
      <c r="R228" s="252">
        <f>Q228*H228</f>
        <v>0</v>
      </c>
      <c r="S228" s="252">
        <v>0</v>
      </c>
      <c r="T228" s="253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54" t="s">
        <v>176</v>
      </c>
      <c r="AT228" s="254" t="s">
        <v>173</v>
      </c>
      <c r="AU228" s="254" t="s">
        <v>8</v>
      </c>
      <c r="AY228" s="18" t="s">
        <v>160</v>
      </c>
      <c r="BE228" s="255">
        <f>IF(N228="základní",J228,0)</f>
        <v>0</v>
      </c>
      <c r="BF228" s="255">
        <f>IF(N228="snížená",J228,0)</f>
        <v>0</v>
      </c>
      <c r="BG228" s="255">
        <f>IF(N228="zákl. přenesená",J228,0)</f>
        <v>0</v>
      </c>
      <c r="BH228" s="255">
        <f>IF(N228="sníž. přenesená",J228,0)</f>
        <v>0</v>
      </c>
      <c r="BI228" s="255">
        <f>IF(N228="nulová",J228,0)</f>
        <v>0</v>
      </c>
      <c r="BJ228" s="18" t="s">
        <v>8</v>
      </c>
      <c r="BK228" s="255">
        <f>ROUND(I228*H228,0)</f>
        <v>0</v>
      </c>
      <c r="BL228" s="18" t="s">
        <v>167</v>
      </c>
      <c r="BM228" s="254" t="s">
        <v>1537</v>
      </c>
    </row>
    <row r="229" s="2" customFormat="1" ht="24.15" customHeight="1">
      <c r="A229" s="39"/>
      <c r="B229" s="40"/>
      <c r="C229" s="243" t="s">
        <v>1132</v>
      </c>
      <c r="D229" s="243" t="s">
        <v>163</v>
      </c>
      <c r="E229" s="244" t="s">
        <v>1845</v>
      </c>
      <c r="F229" s="245" t="s">
        <v>1846</v>
      </c>
      <c r="G229" s="246" t="s">
        <v>1672</v>
      </c>
      <c r="H229" s="247">
        <v>5</v>
      </c>
      <c r="I229" s="248"/>
      <c r="J229" s="247">
        <f>ROUND(I229*H229,0)</f>
        <v>0</v>
      </c>
      <c r="K229" s="249"/>
      <c r="L229" s="45"/>
      <c r="M229" s="250" t="s">
        <v>1</v>
      </c>
      <c r="N229" s="251" t="s">
        <v>39</v>
      </c>
      <c r="O229" s="92"/>
      <c r="P229" s="252">
        <f>O229*H229</f>
        <v>0</v>
      </c>
      <c r="Q229" s="252">
        <v>0</v>
      </c>
      <c r="R229" s="252">
        <f>Q229*H229</f>
        <v>0</v>
      </c>
      <c r="S229" s="252">
        <v>0</v>
      </c>
      <c r="T229" s="253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54" t="s">
        <v>167</v>
      </c>
      <c r="AT229" s="254" t="s">
        <v>163</v>
      </c>
      <c r="AU229" s="254" t="s">
        <v>8</v>
      </c>
      <c r="AY229" s="18" t="s">
        <v>160</v>
      </c>
      <c r="BE229" s="255">
        <f>IF(N229="základní",J229,0)</f>
        <v>0</v>
      </c>
      <c r="BF229" s="255">
        <f>IF(N229="snížená",J229,0)</f>
        <v>0</v>
      </c>
      <c r="BG229" s="255">
        <f>IF(N229="zákl. přenesená",J229,0)</f>
        <v>0</v>
      </c>
      <c r="BH229" s="255">
        <f>IF(N229="sníž. přenesená",J229,0)</f>
        <v>0</v>
      </c>
      <c r="BI229" s="255">
        <f>IF(N229="nulová",J229,0)</f>
        <v>0</v>
      </c>
      <c r="BJ229" s="18" t="s">
        <v>8</v>
      </c>
      <c r="BK229" s="255">
        <f>ROUND(I229*H229,0)</f>
        <v>0</v>
      </c>
      <c r="BL229" s="18" t="s">
        <v>167</v>
      </c>
      <c r="BM229" s="254" t="s">
        <v>1545</v>
      </c>
    </row>
    <row r="230" s="2" customFormat="1" ht="37.8" customHeight="1">
      <c r="A230" s="39"/>
      <c r="B230" s="40"/>
      <c r="C230" s="278" t="s">
        <v>1137</v>
      </c>
      <c r="D230" s="278" t="s">
        <v>173</v>
      </c>
      <c r="E230" s="279" t="s">
        <v>1847</v>
      </c>
      <c r="F230" s="280" t="s">
        <v>1848</v>
      </c>
      <c r="G230" s="281" t="s">
        <v>1672</v>
      </c>
      <c r="H230" s="282">
        <v>4</v>
      </c>
      <c r="I230" s="283"/>
      <c r="J230" s="282">
        <f>ROUND(I230*H230,0)</f>
        <v>0</v>
      </c>
      <c r="K230" s="284"/>
      <c r="L230" s="285"/>
      <c r="M230" s="286" t="s">
        <v>1</v>
      </c>
      <c r="N230" s="287" t="s">
        <v>39</v>
      </c>
      <c r="O230" s="92"/>
      <c r="P230" s="252">
        <f>O230*H230</f>
        <v>0</v>
      </c>
      <c r="Q230" s="252">
        <v>0</v>
      </c>
      <c r="R230" s="252">
        <f>Q230*H230</f>
        <v>0</v>
      </c>
      <c r="S230" s="252">
        <v>0</v>
      </c>
      <c r="T230" s="253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54" t="s">
        <v>176</v>
      </c>
      <c r="AT230" s="254" t="s">
        <v>173</v>
      </c>
      <c r="AU230" s="254" t="s">
        <v>8</v>
      </c>
      <c r="AY230" s="18" t="s">
        <v>160</v>
      </c>
      <c r="BE230" s="255">
        <f>IF(N230="základní",J230,0)</f>
        <v>0</v>
      </c>
      <c r="BF230" s="255">
        <f>IF(N230="snížená",J230,0)</f>
        <v>0</v>
      </c>
      <c r="BG230" s="255">
        <f>IF(N230="zákl. přenesená",J230,0)</f>
        <v>0</v>
      </c>
      <c r="BH230" s="255">
        <f>IF(N230="sníž. přenesená",J230,0)</f>
        <v>0</v>
      </c>
      <c r="BI230" s="255">
        <f>IF(N230="nulová",J230,0)</f>
        <v>0</v>
      </c>
      <c r="BJ230" s="18" t="s">
        <v>8</v>
      </c>
      <c r="BK230" s="255">
        <f>ROUND(I230*H230,0)</f>
        <v>0</v>
      </c>
      <c r="BL230" s="18" t="s">
        <v>167</v>
      </c>
      <c r="BM230" s="254" t="s">
        <v>1561</v>
      </c>
    </row>
    <row r="231" s="2" customFormat="1" ht="24.15" customHeight="1">
      <c r="A231" s="39"/>
      <c r="B231" s="40"/>
      <c r="C231" s="243" t="s">
        <v>1145</v>
      </c>
      <c r="D231" s="243" t="s">
        <v>163</v>
      </c>
      <c r="E231" s="244" t="s">
        <v>1849</v>
      </c>
      <c r="F231" s="245" t="s">
        <v>1850</v>
      </c>
      <c r="G231" s="246" t="s">
        <v>1672</v>
      </c>
      <c r="H231" s="247">
        <v>4</v>
      </c>
      <c r="I231" s="248"/>
      <c r="J231" s="247">
        <f>ROUND(I231*H231,0)</f>
        <v>0</v>
      </c>
      <c r="K231" s="249"/>
      <c r="L231" s="45"/>
      <c r="M231" s="250" t="s">
        <v>1</v>
      </c>
      <c r="N231" s="251" t="s">
        <v>39</v>
      </c>
      <c r="O231" s="92"/>
      <c r="P231" s="252">
        <f>O231*H231</f>
        <v>0</v>
      </c>
      <c r="Q231" s="252">
        <v>0</v>
      </c>
      <c r="R231" s="252">
        <f>Q231*H231</f>
        <v>0</v>
      </c>
      <c r="S231" s="252">
        <v>0</v>
      </c>
      <c r="T231" s="253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54" t="s">
        <v>167</v>
      </c>
      <c r="AT231" s="254" t="s">
        <v>163</v>
      </c>
      <c r="AU231" s="254" t="s">
        <v>8</v>
      </c>
      <c r="AY231" s="18" t="s">
        <v>160</v>
      </c>
      <c r="BE231" s="255">
        <f>IF(N231="základní",J231,0)</f>
        <v>0</v>
      </c>
      <c r="BF231" s="255">
        <f>IF(N231="snížená",J231,0)</f>
        <v>0</v>
      </c>
      <c r="BG231" s="255">
        <f>IF(N231="zákl. přenesená",J231,0)</f>
        <v>0</v>
      </c>
      <c r="BH231" s="255">
        <f>IF(N231="sníž. přenesená",J231,0)</f>
        <v>0</v>
      </c>
      <c r="BI231" s="255">
        <f>IF(N231="nulová",J231,0)</f>
        <v>0</v>
      </c>
      <c r="BJ231" s="18" t="s">
        <v>8</v>
      </c>
      <c r="BK231" s="255">
        <f>ROUND(I231*H231,0)</f>
        <v>0</v>
      </c>
      <c r="BL231" s="18" t="s">
        <v>167</v>
      </c>
      <c r="BM231" s="254" t="s">
        <v>1576</v>
      </c>
    </row>
    <row r="232" s="2" customFormat="1" ht="24.15" customHeight="1">
      <c r="A232" s="39"/>
      <c r="B232" s="40"/>
      <c r="C232" s="278" t="s">
        <v>1149</v>
      </c>
      <c r="D232" s="278" t="s">
        <v>173</v>
      </c>
      <c r="E232" s="279" t="s">
        <v>1851</v>
      </c>
      <c r="F232" s="280" t="s">
        <v>1852</v>
      </c>
      <c r="G232" s="281" t="s">
        <v>316</v>
      </c>
      <c r="H232" s="282">
        <v>4</v>
      </c>
      <c r="I232" s="283"/>
      <c r="J232" s="282">
        <f>ROUND(I232*H232,0)</f>
        <v>0</v>
      </c>
      <c r="K232" s="284"/>
      <c r="L232" s="285"/>
      <c r="M232" s="286" t="s">
        <v>1</v>
      </c>
      <c r="N232" s="287" t="s">
        <v>39</v>
      </c>
      <c r="O232" s="92"/>
      <c r="P232" s="252">
        <f>O232*H232</f>
        <v>0</v>
      </c>
      <c r="Q232" s="252">
        <v>0</v>
      </c>
      <c r="R232" s="252">
        <f>Q232*H232</f>
        <v>0</v>
      </c>
      <c r="S232" s="252">
        <v>0</v>
      </c>
      <c r="T232" s="253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54" t="s">
        <v>176</v>
      </c>
      <c r="AT232" s="254" t="s">
        <v>173</v>
      </c>
      <c r="AU232" s="254" t="s">
        <v>8</v>
      </c>
      <c r="AY232" s="18" t="s">
        <v>160</v>
      </c>
      <c r="BE232" s="255">
        <f>IF(N232="základní",J232,0)</f>
        <v>0</v>
      </c>
      <c r="BF232" s="255">
        <f>IF(N232="snížená",J232,0)</f>
        <v>0</v>
      </c>
      <c r="BG232" s="255">
        <f>IF(N232="zákl. přenesená",J232,0)</f>
        <v>0</v>
      </c>
      <c r="BH232" s="255">
        <f>IF(N232="sníž. přenesená",J232,0)</f>
        <v>0</v>
      </c>
      <c r="BI232" s="255">
        <f>IF(N232="nulová",J232,0)</f>
        <v>0</v>
      </c>
      <c r="BJ232" s="18" t="s">
        <v>8</v>
      </c>
      <c r="BK232" s="255">
        <f>ROUND(I232*H232,0)</f>
        <v>0</v>
      </c>
      <c r="BL232" s="18" t="s">
        <v>167</v>
      </c>
      <c r="BM232" s="254" t="s">
        <v>1584</v>
      </c>
    </row>
    <row r="233" s="2" customFormat="1" ht="24.15" customHeight="1">
      <c r="A233" s="39"/>
      <c r="B233" s="40"/>
      <c r="C233" s="243" t="s">
        <v>1158</v>
      </c>
      <c r="D233" s="243" t="s">
        <v>163</v>
      </c>
      <c r="E233" s="244" t="s">
        <v>1853</v>
      </c>
      <c r="F233" s="245" t="s">
        <v>1854</v>
      </c>
      <c r="G233" s="246" t="s">
        <v>316</v>
      </c>
      <c r="H233" s="247">
        <v>4</v>
      </c>
      <c r="I233" s="248"/>
      <c r="J233" s="247">
        <f>ROUND(I233*H233,0)</f>
        <v>0</v>
      </c>
      <c r="K233" s="249"/>
      <c r="L233" s="45"/>
      <c r="M233" s="250" t="s">
        <v>1</v>
      </c>
      <c r="N233" s="251" t="s">
        <v>39</v>
      </c>
      <c r="O233" s="92"/>
      <c r="P233" s="252">
        <f>O233*H233</f>
        <v>0</v>
      </c>
      <c r="Q233" s="252">
        <v>0</v>
      </c>
      <c r="R233" s="252">
        <f>Q233*H233</f>
        <v>0</v>
      </c>
      <c r="S233" s="252">
        <v>0</v>
      </c>
      <c r="T233" s="253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54" t="s">
        <v>167</v>
      </c>
      <c r="AT233" s="254" t="s">
        <v>163</v>
      </c>
      <c r="AU233" s="254" t="s">
        <v>8</v>
      </c>
      <c r="AY233" s="18" t="s">
        <v>160</v>
      </c>
      <c r="BE233" s="255">
        <f>IF(N233="základní",J233,0)</f>
        <v>0</v>
      </c>
      <c r="BF233" s="255">
        <f>IF(N233="snížená",J233,0)</f>
        <v>0</v>
      </c>
      <c r="BG233" s="255">
        <f>IF(N233="zákl. přenesená",J233,0)</f>
        <v>0</v>
      </c>
      <c r="BH233" s="255">
        <f>IF(N233="sníž. přenesená",J233,0)</f>
        <v>0</v>
      </c>
      <c r="BI233" s="255">
        <f>IF(N233="nulová",J233,0)</f>
        <v>0</v>
      </c>
      <c r="BJ233" s="18" t="s">
        <v>8</v>
      </c>
      <c r="BK233" s="255">
        <f>ROUND(I233*H233,0)</f>
        <v>0</v>
      </c>
      <c r="BL233" s="18" t="s">
        <v>167</v>
      </c>
      <c r="BM233" s="254" t="s">
        <v>1594</v>
      </c>
    </row>
    <row r="234" s="2" customFormat="1" ht="33" customHeight="1">
      <c r="A234" s="39"/>
      <c r="B234" s="40"/>
      <c r="C234" s="278" t="s">
        <v>1163</v>
      </c>
      <c r="D234" s="278" t="s">
        <v>173</v>
      </c>
      <c r="E234" s="279" t="s">
        <v>1855</v>
      </c>
      <c r="F234" s="280" t="s">
        <v>1856</v>
      </c>
      <c r="G234" s="281" t="s">
        <v>1672</v>
      </c>
      <c r="H234" s="282">
        <v>2</v>
      </c>
      <c r="I234" s="283"/>
      <c r="J234" s="282">
        <f>ROUND(I234*H234,0)</f>
        <v>0</v>
      </c>
      <c r="K234" s="284"/>
      <c r="L234" s="285"/>
      <c r="M234" s="286" t="s">
        <v>1</v>
      </c>
      <c r="N234" s="287" t="s">
        <v>39</v>
      </c>
      <c r="O234" s="92"/>
      <c r="P234" s="252">
        <f>O234*H234</f>
        <v>0</v>
      </c>
      <c r="Q234" s="252">
        <v>0</v>
      </c>
      <c r="R234" s="252">
        <f>Q234*H234</f>
        <v>0</v>
      </c>
      <c r="S234" s="252">
        <v>0</v>
      </c>
      <c r="T234" s="253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54" t="s">
        <v>176</v>
      </c>
      <c r="AT234" s="254" t="s">
        <v>173</v>
      </c>
      <c r="AU234" s="254" t="s">
        <v>8</v>
      </c>
      <c r="AY234" s="18" t="s">
        <v>160</v>
      </c>
      <c r="BE234" s="255">
        <f>IF(N234="základní",J234,0)</f>
        <v>0</v>
      </c>
      <c r="BF234" s="255">
        <f>IF(N234="snížená",J234,0)</f>
        <v>0</v>
      </c>
      <c r="BG234" s="255">
        <f>IF(N234="zákl. přenesená",J234,0)</f>
        <v>0</v>
      </c>
      <c r="BH234" s="255">
        <f>IF(N234="sníž. přenesená",J234,0)</f>
        <v>0</v>
      </c>
      <c r="BI234" s="255">
        <f>IF(N234="nulová",J234,0)</f>
        <v>0</v>
      </c>
      <c r="BJ234" s="18" t="s">
        <v>8</v>
      </c>
      <c r="BK234" s="255">
        <f>ROUND(I234*H234,0)</f>
        <v>0</v>
      </c>
      <c r="BL234" s="18" t="s">
        <v>167</v>
      </c>
      <c r="BM234" s="254" t="s">
        <v>1603</v>
      </c>
    </row>
    <row r="235" s="2" customFormat="1" ht="33" customHeight="1">
      <c r="A235" s="39"/>
      <c r="B235" s="40"/>
      <c r="C235" s="278" t="s">
        <v>1167</v>
      </c>
      <c r="D235" s="278" t="s">
        <v>173</v>
      </c>
      <c r="E235" s="279" t="s">
        <v>1857</v>
      </c>
      <c r="F235" s="280" t="s">
        <v>1858</v>
      </c>
      <c r="G235" s="281" t="s">
        <v>1672</v>
      </c>
      <c r="H235" s="282">
        <v>13</v>
      </c>
      <c r="I235" s="283"/>
      <c r="J235" s="282">
        <f>ROUND(I235*H235,0)</f>
        <v>0</v>
      </c>
      <c r="K235" s="284"/>
      <c r="L235" s="285"/>
      <c r="M235" s="286" t="s">
        <v>1</v>
      </c>
      <c r="N235" s="287" t="s">
        <v>39</v>
      </c>
      <c r="O235" s="92"/>
      <c r="P235" s="252">
        <f>O235*H235</f>
        <v>0</v>
      </c>
      <c r="Q235" s="252">
        <v>0</v>
      </c>
      <c r="R235" s="252">
        <f>Q235*H235</f>
        <v>0</v>
      </c>
      <c r="S235" s="252">
        <v>0</v>
      </c>
      <c r="T235" s="253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54" t="s">
        <v>176</v>
      </c>
      <c r="AT235" s="254" t="s">
        <v>173</v>
      </c>
      <c r="AU235" s="254" t="s">
        <v>8</v>
      </c>
      <c r="AY235" s="18" t="s">
        <v>160</v>
      </c>
      <c r="BE235" s="255">
        <f>IF(N235="základní",J235,0)</f>
        <v>0</v>
      </c>
      <c r="BF235" s="255">
        <f>IF(N235="snížená",J235,0)</f>
        <v>0</v>
      </c>
      <c r="BG235" s="255">
        <f>IF(N235="zákl. přenesená",J235,0)</f>
        <v>0</v>
      </c>
      <c r="BH235" s="255">
        <f>IF(N235="sníž. přenesená",J235,0)</f>
        <v>0</v>
      </c>
      <c r="BI235" s="255">
        <f>IF(N235="nulová",J235,0)</f>
        <v>0</v>
      </c>
      <c r="BJ235" s="18" t="s">
        <v>8</v>
      </c>
      <c r="BK235" s="255">
        <f>ROUND(I235*H235,0)</f>
        <v>0</v>
      </c>
      <c r="BL235" s="18" t="s">
        <v>167</v>
      </c>
      <c r="BM235" s="254" t="s">
        <v>1611</v>
      </c>
    </row>
    <row r="236" s="2" customFormat="1" ht="33" customHeight="1">
      <c r="A236" s="39"/>
      <c r="B236" s="40"/>
      <c r="C236" s="278" t="s">
        <v>1172</v>
      </c>
      <c r="D236" s="278" t="s">
        <v>173</v>
      </c>
      <c r="E236" s="279" t="s">
        <v>1859</v>
      </c>
      <c r="F236" s="280" t="s">
        <v>1860</v>
      </c>
      <c r="G236" s="281" t="s">
        <v>1672</v>
      </c>
      <c r="H236" s="282">
        <v>8</v>
      </c>
      <c r="I236" s="283"/>
      <c r="J236" s="282">
        <f>ROUND(I236*H236,0)</f>
        <v>0</v>
      </c>
      <c r="K236" s="284"/>
      <c r="L236" s="285"/>
      <c r="M236" s="286" t="s">
        <v>1</v>
      </c>
      <c r="N236" s="287" t="s">
        <v>39</v>
      </c>
      <c r="O236" s="92"/>
      <c r="P236" s="252">
        <f>O236*H236</f>
        <v>0</v>
      </c>
      <c r="Q236" s="252">
        <v>0</v>
      </c>
      <c r="R236" s="252">
        <f>Q236*H236</f>
        <v>0</v>
      </c>
      <c r="S236" s="252">
        <v>0</v>
      </c>
      <c r="T236" s="253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54" t="s">
        <v>176</v>
      </c>
      <c r="AT236" s="254" t="s">
        <v>173</v>
      </c>
      <c r="AU236" s="254" t="s">
        <v>8</v>
      </c>
      <c r="AY236" s="18" t="s">
        <v>160</v>
      </c>
      <c r="BE236" s="255">
        <f>IF(N236="základní",J236,0)</f>
        <v>0</v>
      </c>
      <c r="BF236" s="255">
        <f>IF(N236="snížená",J236,0)</f>
        <v>0</v>
      </c>
      <c r="BG236" s="255">
        <f>IF(N236="zákl. přenesená",J236,0)</f>
        <v>0</v>
      </c>
      <c r="BH236" s="255">
        <f>IF(N236="sníž. přenesená",J236,0)</f>
        <v>0</v>
      </c>
      <c r="BI236" s="255">
        <f>IF(N236="nulová",J236,0)</f>
        <v>0</v>
      </c>
      <c r="BJ236" s="18" t="s">
        <v>8</v>
      </c>
      <c r="BK236" s="255">
        <f>ROUND(I236*H236,0)</f>
        <v>0</v>
      </c>
      <c r="BL236" s="18" t="s">
        <v>167</v>
      </c>
      <c r="BM236" s="254" t="s">
        <v>1624</v>
      </c>
    </row>
    <row r="237" s="2" customFormat="1" ht="24.15" customHeight="1">
      <c r="A237" s="39"/>
      <c r="B237" s="40"/>
      <c r="C237" s="243" t="s">
        <v>1177</v>
      </c>
      <c r="D237" s="243" t="s">
        <v>163</v>
      </c>
      <c r="E237" s="244" t="s">
        <v>1861</v>
      </c>
      <c r="F237" s="245" t="s">
        <v>1862</v>
      </c>
      <c r="G237" s="246" t="s">
        <v>1672</v>
      </c>
      <c r="H237" s="247">
        <v>21</v>
      </c>
      <c r="I237" s="248"/>
      <c r="J237" s="247">
        <f>ROUND(I237*H237,0)</f>
        <v>0</v>
      </c>
      <c r="K237" s="249"/>
      <c r="L237" s="45"/>
      <c r="M237" s="250" t="s">
        <v>1</v>
      </c>
      <c r="N237" s="251" t="s">
        <v>39</v>
      </c>
      <c r="O237" s="92"/>
      <c r="P237" s="252">
        <f>O237*H237</f>
        <v>0</v>
      </c>
      <c r="Q237" s="252">
        <v>0</v>
      </c>
      <c r="R237" s="252">
        <f>Q237*H237</f>
        <v>0</v>
      </c>
      <c r="S237" s="252">
        <v>0</v>
      </c>
      <c r="T237" s="253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54" t="s">
        <v>167</v>
      </c>
      <c r="AT237" s="254" t="s">
        <v>163</v>
      </c>
      <c r="AU237" s="254" t="s">
        <v>8</v>
      </c>
      <c r="AY237" s="18" t="s">
        <v>160</v>
      </c>
      <c r="BE237" s="255">
        <f>IF(N237="základní",J237,0)</f>
        <v>0</v>
      </c>
      <c r="BF237" s="255">
        <f>IF(N237="snížená",J237,0)</f>
        <v>0</v>
      </c>
      <c r="BG237" s="255">
        <f>IF(N237="zákl. přenesená",J237,0)</f>
        <v>0</v>
      </c>
      <c r="BH237" s="255">
        <f>IF(N237="sníž. přenesená",J237,0)</f>
        <v>0</v>
      </c>
      <c r="BI237" s="255">
        <f>IF(N237="nulová",J237,0)</f>
        <v>0</v>
      </c>
      <c r="BJ237" s="18" t="s">
        <v>8</v>
      </c>
      <c r="BK237" s="255">
        <f>ROUND(I237*H237,0)</f>
        <v>0</v>
      </c>
      <c r="BL237" s="18" t="s">
        <v>167</v>
      </c>
      <c r="BM237" s="254" t="s">
        <v>1635</v>
      </c>
    </row>
    <row r="238" s="2" customFormat="1" ht="16.5" customHeight="1">
      <c r="A238" s="39"/>
      <c r="B238" s="40"/>
      <c r="C238" s="278" t="s">
        <v>1182</v>
      </c>
      <c r="D238" s="278" t="s">
        <v>173</v>
      </c>
      <c r="E238" s="279" t="s">
        <v>1863</v>
      </c>
      <c r="F238" s="280" t="s">
        <v>1864</v>
      </c>
      <c r="G238" s="281" t="s">
        <v>1672</v>
      </c>
      <c r="H238" s="282">
        <v>2</v>
      </c>
      <c r="I238" s="283"/>
      <c r="J238" s="282">
        <f>ROUND(I238*H238,0)</f>
        <v>0</v>
      </c>
      <c r="K238" s="284"/>
      <c r="L238" s="285"/>
      <c r="M238" s="286" t="s">
        <v>1</v>
      </c>
      <c r="N238" s="287" t="s">
        <v>39</v>
      </c>
      <c r="O238" s="92"/>
      <c r="P238" s="252">
        <f>O238*H238</f>
        <v>0</v>
      </c>
      <c r="Q238" s="252">
        <v>0</v>
      </c>
      <c r="R238" s="252">
        <f>Q238*H238</f>
        <v>0</v>
      </c>
      <c r="S238" s="252">
        <v>0</v>
      </c>
      <c r="T238" s="253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54" t="s">
        <v>176</v>
      </c>
      <c r="AT238" s="254" t="s">
        <v>173</v>
      </c>
      <c r="AU238" s="254" t="s">
        <v>8</v>
      </c>
      <c r="AY238" s="18" t="s">
        <v>160</v>
      </c>
      <c r="BE238" s="255">
        <f>IF(N238="základní",J238,0)</f>
        <v>0</v>
      </c>
      <c r="BF238" s="255">
        <f>IF(N238="snížená",J238,0)</f>
        <v>0</v>
      </c>
      <c r="BG238" s="255">
        <f>IF(N238="zákl. přenesená",J238,0)</f>
        <v>0</v>
      </c>
      <c r="BH238" s="255">
        <f>IF(N238="sníž. přenesená",J238,0)</f>
        <v>0</v>
      </c>
      <c r="BI238" s="255">
        <f>IF(N238="nulová",J238,0)</f>
        <v>0</v>
      </c>
      <c r="BJ238" s="18" t="s">
        <v>8</v>
      </c>
      <c r="BK238" s="255">
        <f>ROUND(I238*H238,0)</f>
        <v>0</v>
      </c>
      <c r="BL238" s="18" t="s">
        <v>167</v>
      </c>
      <c r="BM238" s="254" t="s">
        <v>1645</v>
      </c>
    </row>
    <row r="239" s="2" customFormat="1" ht="33" customHeight="1">
      <c r="A239" s="39"/>
      <c r="B239" s="40"/>
      <c r="C239" s="243" t="s">
        <v>1189</v>
      </c>
      <c r="D239" s="243" t="s">
        <v>163</v>
      </c>
      <c r="E239" s="244" t="s">
        <v>1865</v>
      </c>
      <c r="F239" s="245" t="s">
        <v>1866</v>
      </c>
      <c r="G239" s="246" t="s">
        <v>1672</v>
      </c>
      <c r="H239" s="247">
        <v>2</v>
      </c>
      <c r="I239" s="248"/>
      <c r="J239" s="247">
        <f>ROUND(I239*H239,0)</f>
        <v>0</v>
      </c>
      <c r="K239" s="249"/>
      <c r="L239" s="45"/>
      <c r="M239" s="250" t="s">
        <v>1</v>
      </c>
      <c r="N239" s="251" t="s">
        <v>39</v>
      </c>
      <c r="O239" s="92"/>
      <c r="P239" s="252">
        <f>O239*H239</f>
        <v>0</v>
      </c>
      <c r="Q239" s="252">
        <v>0</v>
      </c>
      <c r="R239" s="252">
        <f>Q239*H239</f>
        <v>0</v>
      </c>
      <c r="S239" s="252">
        <v>0</v>
      </c>
      <c r="T239" s="253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54" t="s">
        <v>167</v>
      </c>
      <c r="AT239" s="254" t="s">
        <v>163</v>
      </c>
      <c r="AU239" s="254" t="s">
        <v>8</v>
      </c>
      <c r="AY239" s="18" t="s">
        <v>160</v>
      </c>
      <c r="BE239" s="255">
        <f>IF(N239="základní",J239,0)</f>
        <v>0</v>
      </c>
      <c r="BF239" s="255">
        <f>IF(N239="snížená",J239,0)</f>
        <v>0</v>
      </c>
      <c r="BG239" s="255">
        <f>IF(N239="zákl. přenesená",J239,0)</f>
        <v>0</v>
      </c>
      <c r="BH239" s="255">
        <f>IF(N239="sníž. přenesená",J239,0)</f>
        <v>0</v>
      </c>
      <c r="BI239" s="255">
        <f>IF(N239="nulová",J239,0)</f>
        <v>0</v>
      </c>
      <c r="BJ239" s="18" t="s">
        <v>8</v>
      </c>
      <c r="BK239" s="255">
        <f>ROUND(I239*H239,0)</f>
        <v>0</v>
      </c>
      <c r="BL239" s="18" t="s">
        <v>167</v>
      </c>
      <c r="BM239" s="254" t="s">
        <v>1652</v>
      </c>
    </row>
    <row r="240" s="12" customFormat="1" ht="25.92" customHeight="1">
      <c r="A240" s="12"/>
      <c r="B240" s="227"/>
      <c r="C240" s="228"/>
      <c r="D240" s="229" t="s">
        <v>73</v>
      </c>
      <c r="E240" s="230" t="s">
        <v>1867</v>
      </c>
      <c r="F240" s="230" t="s">
        <v>1868</v>
      </c>
      <c r="G240" s="228"/>
      <c r="H240" s="228"/>
      <c r="I240" s="231"/>
      <c r="J240" s="232">
        <f>BK240</f>
        <v>0</v>
      </c>
      <c r="K240" s="228"/>
      <c r="L240" s="233"/>
      <c r="M240" s="234"/>
      <c r="N240" s="235"/>
      <c r="O240" s="235"/>
      <c r="P240" s="236">
        <f>SUM(P241:P250)</f>
        <v>0</v>
      </c>
      <c r="Q240" s="235"/>
      <c r="R240" s="236">
        <f>SUM(R241:R250)</f>
        <v>0</v>
      </c>
      <c r="S240" s="235"/>
      <c r="T240" s="237">
        <f>SUM(T241:T250)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38" t="s">
        <v>8</v>
      </c>
      <c r="AT240" s="239" t="s">
        <v>73</v>
      </c>
      <c r="AU240" s="239" t="s">
        <v>74</v>
      </c>
      <c r="AY240" s="238" t="s">
        <v>160</v>
      </c>
      <c r="BK240" s="240">
        <f>SUM(BK241:BK250)</f>
        <v>0</v>
      </c>
    </row>
    <row r="241" s="2" customFormat="1" ht="24.15" customHeight="1">
      <c r="A241" s="39"/>
      <c r="B241" s="40"/>
      <c r="C241" s="243" t="s">
        <v>1194</v>
      </c>
      <c r="D241" s="243" t="s">
        <v>163</v>
      </c>
      <c r="E241" s="244" t="s">
        <v>1869</v>
      </c>
      <c r="F241" s="245" t="s">
        <v>1870</v>
      </c>
      <c r="G241" s="246" t="s">
        <v>390</v>
      </c>
      <c r="H241" s="247">
        <v>1</v>
      </c>
      <c r="I241" s="248"/>
      <c r="J241" s="247">
        <f>ROUND(I241*H241,0)</f>
        <v>0</v>
      </c>
      <c r="K241" s="249"/>
      <c r="L241" s="45"/>
      <c r="M241" s="250" t="s">
        <v>1</v>
      </c>
      <c r="N241" s="251" t="s">
        <v>39</v>
      </c>
      <c r="O241" s="92"/>
      <c r="P241" s="252">
        <f>O241*H241</f>
        <v>0</v>
      </c>
      <c r="Q241" s="252">
        <v>0</v>
      </c>
      <c r="R241" s="252">
        <f>Q241*H241</f>
        <v>0</v>
      </c>
      <c r="S241" s="252">
        <v>0</v>
      </c>
      <c r="T241" s="253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54" t="s">
        <v>167</v>
      </c>
      <c r="AT241" s="254" t="s">
        <v>163</v>
      </c>
      <c r="AU241" s="254" t="s">
        <v>8</v>
      </c>
      <c r="AY241" s="18" t="s">
        <v>160</v>
      </c>
      <c r="BE241" s="255">
        <f>IF(N241="základní",J241,0)</f>
        <v>0</v>
      </c>
      <c r="BF241" s="255">
        <f>IF(N241="snížená",J241,0)</f>
        <v>0</v>
      </c>
      <c r="BG241" s="255">
        <f>IF(N241="zákl. přenesená",J241,0)</f>
        <v>0</v>
      </c>
      <c r="BH241" s="255">
        <f>IF(N241="sníž. přenesená",J241,0)</f>
        <v>0</v>
      </c>
      <c r="BI241" s="255">
        <f>IF(N241="nulová",J241,0)</f>
        <v>0</v>
      </c>
      <c r="BJ241" s="18" t="s">
        <v>8</v>
      </c>
      <c r="BK241" s="255">
        <f>ROUND(I241*H241,0)</f>
        <v>0</v>
      </c>
      <c r="BL241" s="18" t="s">
        <v>167</v>
      </c>
      <c r="BM241" s="254" t="s">
        <v>1871</v>
      </c>
    </row>
    <row r="242" s="2" customFormat="1" ht="16.5" customHeight="1">
      <c r="A242" s="39"/>
      <c r="B242" s="40"/>
      <c r="C242" s="243" t="s">
        <v>1199</v>
      </c>
      <c r="D242" s="243" t="s">
        <v>163</v>
      </c>
      <c r="E242" s="244" t="s">
        <v>1872</v>
      </c>
      <c r="F242" s="245" t="s">
        <v>1873</v>
      </c>
      <c r="G242" s="246" t="s">
        <v>1672</v>
      </c>
      <c r="H242" s="247">
        <v>1</v>
      </c>
      <c r="I242" s="248"/>
      <c r="J242" s="247">
        <f>ROUND(I242*H242,0)</f>
        <v>0</v>
      </c>
      <c r="K242" s="249"/>
      <c r="L242" s="45"/>
      <c r="M242" s="250" t="s">
        <v>1</v>
      </c>
      <c r="N242" s="251" t="s">
        <v>39</v>
      </c>
      <c r="O242" s="92"/>
      <c r="P242" s="252">
        <f>O242*H242</f>
        <v>0</v>
      </c>
      <c r="Q242" s="252">
        <v>0</v>
      </c>
      <c r="R242" s="252">
        <f>Q242*H242</f>
        <v>0</v>
      </c>
      <c r="S242" s="252">
        <v>0</v>
      </c>
      <c r="T242" s="253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54" t="s">
        <v>167</v>
      </c>
      <c r="AT242" s="254" t="s">
        <v>163</v>
      </c>
      <c r="AU242" s="254" t="s">
        <v>8</v>
      </c>
      <c r="AY242" s="18" t="s">
        <v>160</v>
      </c>
      <c r="BE242" s="255">
        <f>IF(N242="základní",J242,0)</f>
        <v>0</v>
      </c>
      <c r="BF242" s="255">
        <f>IF(N242="snížená",J242,0)</f>
        <v>0</v>
      </c>
      <c r="BG242" s="255">
        <f>IF(N242="zákl. přenesená",J242,0)</f>
        <v>0</v>
      </c>
      <c r="BH242" s="255">
        <f>IF(N242="sníž. přenesená",J242,0)</f>
        <v>0</v>
      </c>
      <c r="BI242" s="255">
        <f>IF(N242="nulová",J242,0)</f>
        <v>0</v>
      </c>
      <c r="BJ242" s="18" t="s">
        <v>8</v>
      </c>
      <c r="BK242" s="255">
        <f>ROUND(I242*H242,0)</f>
        <v>0</v>
      </c>
      <c r="BL242" s="18" t="s">
        <v>167</v>
      </c>
      <c r="BM242" s="254" t="s">
        <v>923</v>
      </c>
    </row>
    <row r="243" s="2" customFormat="1" ht="49.05" customHeight="1">
      <c r="A243" s="39"/>
      <c r="B243" s="40"/>
      <c r="C243" s="243" t="s">
        <v>1201</v>
      </c>
      <c r="D243" s="243" t="s">
        <v>163</v>
      </c>
      <c r="E243" s="244" t="s">
        <v>1874</v>
      </c>
      <c r="F243" s="245" t="s">
        <v>1875</v>
      </c>
      <c r="G243" s="246" t="s">
        <v>199</v>
      </c>
      <c r="H243" s="247">
        <v>35</v>
      </c>
      <c r="I243" s="248"/>
      <c r="J243" s="247">
        <f>ROUND(I243*H243,0)</f>
        <v>0</v>
      </c>
      <c r="K243" s="249"/>
      <c r="L243" s="45"/>
      <c r="M243" s="250" t="s">
        <v>1</v>
      </c>
      <c r="N243" s="251" t="s">
        <v>39</v>
      </c>
      <c r="O243" s="92"/>
      <c r="P243" s="252">
        <f>O243*H243</f>
        <v>0</v>
      </c>
      <c r="Q243" s="252">
        <v>0</v>
      </c>
      <c r="R243" s="252">
        <f>Q243*H243</f>
        <v>0</v>
      </c>
      <c r="S243" s="252">
        <v>0</v>
      </c>
      <c r="T243" s="253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54" t="s">
        <v>167</v>
      </c>
      <c r="AT243" s="254" t="s">
        <v>163</v>
      </c>
      <c r="AU243" s="254" t="s">
        <v>8</v>
      </c>
      <c r="AY243" s="18" t="s">
        <v>160</v>
      </c>
      <c r="BE243" s="255">
        <f>IF(N243="základní",J243,0)</f>
        <v>0</v>
      </c>
      <c r="BF243" s="255">
        <f>IF(N243="snížená",J243,0)</f>
        <v>0</v>
      </c>
      <c r="BG243" s="255">
        <f>IF(N243="zákl. přenesená",J243,0)</f>
        <v>0</v>
      </c>
      <c r="BH243" s="255">
        <f>IF(N243="sníž. přenesená",J243,0)</f>
        <v>0</v>
      </c>
      <c r="BI243" s="255">
        <f>IF(N243="nulová",J243,0)</f>
        <v>0</v>
      </c>
      <c r="BJ243" s="18" t="s">
        <v>8</v>
      </c>
      <c r="BK243" s="255">
        <f>ROUND(I243*H243,0)</f>
        <v>0</v>
      </c>
      <c r="BL243" s="18" t="s">
        <v>167</v>
      </c>
      <c r="BM243" s="254" t="s">
        <v>851</v>
      </c>
    </row>
    <row r="244" s="2" customFormat="1" ht="24.15" customHeight="1">
      <c r="A244" s="39"/>
      <c r="B244" s="40"/>
      <c r="C244" s="243" t="s">
        <v>1205</v>
      </c>
      <c r="D244" s="243" t="s">
        <v>163</v>
      </c>
      <c r="E244" s="244" t="s">
        <v>341</v>
      </c>
      <c r="F244" s="245" t="s">
        <v>342</v>
      </c>
      <c r="G244" s="246" t="s">
        <v>335</v>
      </c>
      <c r="H244" s="247">
        <v>1</v>
      </c>
      <c r="I244" s="248"/>
      <c r="J244" s="247">
        <f>ROUND(I244*H244,0)</f>
        <v>0</v>
      </c>
      <c r="K244" s="249"/>
      <c r="L244" s="45"/>
      <c r="M244" s="250" t="s">
        <v>1</v>
      </c>
      <c r="N244" s="251" t="s">
        <v>39</v>
      </c>
      <c r="O244" s="92"/>
      <c r="P244" s="252">
        <f>O244*H244</f>
        <v>0</v>
      </c>
      <c r="Q244" s="252">
        <v>0</v>
      </c>
      <c r="R244" s="252">
        <f>Q244*H244</f>
        <v>0</v>
      </c>
      <c r="S244" s="252">
        <v>0</v>
      </c>
      <c r="T244" s="253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54" t="s">
        <v>167</v>
      </c>
      <c r="AT244" s="254" t="s">
        <v>163</v>
      </c>
      <c r="AU244" s="254" t="s">
        <v>8</v>
      </c>
      <c r="AY244" s="18" t="s">
        <v>160</v>
      </c>
      <c r="BE244" s="255">
        <f>IF(N244="základní",J244,0)</f>
        <v>0</v>
      </c>
      <c r="BF244" s="255">
        <f>IF(N244="snížená",J244,0)</f>
        <v>0</v>
      </c>
      <c r="BG244" s="255">
        <f>IF(N244="zákl. přenesená",J244,0)</f>
        <v>0</v>
      </c>
      <c r="BH244" s="255">
        <f>IF(N244="sníž. přenesená",J244,0)</f>
        <v>0</v>
      </c>
      <c r="BI244" s="255">
        <f>IF(N244="nulová",J244,0)</f>
        <v>0</v>
      </c>
      <c r="BJ244" s="18" t="s">
        <v>8</v>
      </c>
      <c r="BK244" s="255">
        <f>ROUND(I244*H244,0)</f>
        <v>0</v>
      </c>
      <c r="BL244" s="18" t="s">
        <v>167</v>
      </c>
      <c r="BM244" s="254" t="s">
        <v>859</v>
      </c>
    </row>
    <row r="245" s="2" customFormat="1" ht="24.15" customHeight="1">
      <c r="A245" s="39"/>
      <c r="B245" s="40"/>
      <c r="C245" s="243" t="s">
        <v>1209</v>
      </c>
      <c r="D245" s="243" t="s">
        <v>163</v>
      </c>
      <c r="E245" s="244" t="s">
        <v>345</v>
      </c>
      <c r="F245" s="245" t="s">
        <v>346</v>
      </c>
      <c r="G245" s="246" t="s">
        <v>335</v>
      </c>
      <c r="H245" s="247">
        <v>2</v>
      </c>
      <c r="I245" s="248"/>
      <c r="J245" s="247">
        <f>ROUND(I245*H245,0)</f>
        <v>0</v>
      </c>
      <c r="K245" s="249"/>
      <c r="L245" s="45"/>
      <c r="M245" s="250" t="s">
        <v>1</v>
      </c>
      <c r="N245" s="251" t="s">
        <v>39</v>
      </c>
      <c r="O245" s="92"/>
      <c r="P245" s="252">
        <f>O245*H245</f>
        <v>0</v>
      </c>
      <c r="Q245" s="252">
        <v>0</v>
      </c>
      <c r="R245" s="252">
        <f>Q245*H245</f>
        <v>0</v>
      </c>
      <c r="S245" s="252">
        <v>0</v>
      </c>
      <c r="T245" s="253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54" t="s">
        <v>167</v>
      </c>
      <c r="AT245" s="254" t="s">
        <v>163</v>
      </c>
      <c r="AU245" s="254" t="s">
        <v>8</v>
      </c>
      <c r="AY245" s="18" t="s">
        <v>160</v>
      </c>
      <c r="BE245" s="255">
        <f>IF(N245="základní",J245,0)</f>
        <v>0</v>
      </c>
      <c r="BF245" s="255">
        <f>IF(N245="snížená",J245,0)</f>
        <v>0</v>
      </c>
      <c r="BG245" s="255">
        <f>IF(N245="zákl. přenesená",J245,0)</f>
        <v>0</v>
      </c>
      <c r="BH245" s="255">
        <f>IF(N245="sníž. přenesená",J245,0)</f>
        <v>0</v>
      </c>
      <c r="BI245" s="255">
        <f>IF(N245="nulová",J245,0)</f>
        <v>0</v>
      </c>
      <c r="BJ245" s="18" t="s">
        <v>8</v>
      </c>
      <c r="BK245" s="255">
        <f>ROUND(I245*H245,0)</f>
        <v>0</v>
      </c>
      <c r="BL245" s="18" t="s">
        <v>167</v>
      </c>
      <c r="BM245" s="254" t="s">
        <v>868</v>
      </c>
    </row>
    <row r="246" s="2" customFormat="1" ht="33" customHeight="1">
      <c r="A246" s="39"/>
      <c r="B246" s="40"/>
      <c r="C246" s="243" t="s">
        <v>1213</v>
      </c>
      <c r="D246" s="243" t="s">
        <v>163</v>
      </c>
      <c r="E246" s="244" t="s">
        <v>1876</v>
      </c>
      <c r="F246" s="245" t="s">
        <v>1877</v>
      </c>
      <c r="G246" s="246" t="s">
        <v>335</v>
      </c>
      <c r="H246" s="247">
        <v>1</v>
      </c>
      <c r="I246" s="248"/>
      <c r="J246" s="247">
        <f>ROUND(I246*H246,0)</f>
        <v>0</v>
      </c>
      <c r="K246" s="249"/>
      <c r="L246" s="45"/>
      <c r="M246" s="250" t="s">
        <v>1</v>
      </c>
      <c r="N246" s="251" t="s">
        <v>39</v>
      </c>
      <c r="O246" s="92"/>
      <c r="P246" s="252">
        <f>O246*H246</f>
        <v>0</v>
      </c>
      <c r="Q246" s="252">
        <v>0</v>
      </c>
      <c r="R246" s="252">
        <f>Q246*H246</f>
        <v>0</v>
      </c>
      <c r="S246" s="252">
        <v>0</v>
      </c>
      <c r="T246" s="253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54" t="s">
        <v>167</v>
      </c>
      <c r="AT246" s="254" t="s">
        <v>163</v>
      </c>
      <c r="AU246" s="254" t="s">
        <v>8</v>
      </c>
      <c r="AY246" s="18" t="s">
        <v>160</v>
      </c>
      <c r="BE246" s="255">
        <f>IF(N246="základní",J246,0)</f>
        <v>0</v>
      </c>
      <c r="BF246" s="255">
        <f>IF(N246="snížená",J246,0)</f>
        <v>0</v>
      </c>
      <c r="BG246" s="255">
        <f>IF(N246="zákl. přenesená",J246,0)</f>
        <v>0</v>
      </c>
      <c r="BH246" s="255">
        <f>IF(N246="sníž. přenesená",J246,0)</f>
        <v>0</v>
      </c>
      <c r="BI246" s="255">
        <f>IF(N246="nulová",J246,0)</f>
        <v>0</v>
      </c>
      <c r="BJ246" s="18" t="s">
        <v>8</v>
      </c>
      <c r="BK246" s="255">
        <f>ROUND(I246*H246,0)</f>
        <v>0</v>
      </c>
      <c r="BL246" s="18" t="s">
        <v>167</v>
      </c>
      <c r="BM246" s="254" t="s">
        <v>926</v>
      </c>
    </row>
    <row r="247" s="2" customFormat="1" ht="33" customHeight="1">
      <c r="A247" s="39"/>
      <c r="B247" s="40"/>
      <c r="C247" s="243" t="s">
        <v>1217</v>
      </c>
      <c r="D247" s="243" t="s">
        <v>163</v>
      </c>
      <c r="E247" s="244" t="s">
        <v>353</v>
      </c>
      <c r="F247" s="245" t="s">
        <v>354</v>
      </c>
      <c r="G247" s="246" t="s">
        <v>335</v>
      </c>
      <c r="H247" s="247">
        <v>1</v>
      </c>
      <c r="I247" s="248"/>
      <c r="J247" s="247">
        <f>ROUND(I247*H247,0)</f>
        <v>0</v>
      </c>
      <c r="K247" s="249"/>
      <c r="L247" s="45"/>
      <c r="M247" s="250" t="s">
        <v>1</v>
      </c>
      <c r="N247" s="251" t="s">
        <v>39</v>
      </c>
      <c r="O247" s="92"/>
      <c r="P247" s="252">
        <f>O247*H247</f>
        <v>0</v>
      </c>
      <c r="Q247" s="252">
        <v>0</v>
      </c>
      <c r="R247" s="252">
        <f>Q247*H247</f>
        <v>0</v>
      </c>
      <c r="S247" s="252">
        <v>0</v>
      </c>
      <c r="T247" s="253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54" t="s">
        <v>167</v>
      </c>
      <c r="AT247" s="254" t="s">
        <v>163</v>
      </c>
      <c r="AU247" s="254" t="s">
        <v>8</v>
      </c>
      <c r="AY247" s="18" t="s">
        <v>160</v>
      </c>
      <c r="BE247" s="255">
        <f>IF(N247="základní",J247,0)</f>
        <v>0</v>
      </c>
      <c r="BF247" s="255">
        <f>IF(N247="snížená",J247,0)</f>
        <v>0</v>
      </c>
      <c r="BG247" s="255">
        <f>IF(N247="zákl. přenesená",J247,0)</f>
        <v>0</v>
      </c>
      <c r="BH247" s="255">
        <f>IF(N247="sníž. přenesená",J247,0)</f>
        <v>0</v>
      </c>
      <c r="BI247" s="255">
        <f>IF(N247="nulová",J247,0)</f>
        <v>0</v>
      </c>
      <c r="BJ247" s="18" t="s">
        <v>8</v>
      </c>
      <c r="BK247" s="255">
        <f>ROUND(I247*H247,0)</f>
        <v>0</v>
      </c>
      <c r="BL247" s="18" t="s">
        <v>167</v>
      </c>
      <c r="BM247" s="254" t="s">
        <v>826</v>
      </c>
    </row>
    <row r="248" s="2" customFormat="1" ht="24.15" customHeight="1">
      <c r="A248" s="39"/>
      <c r="B248" s="40"/>
      <c r="C248" s="243" t="s">
        <v>1221</v>
      </c>
      <c r="D248" s="243" t="s">
        <v>163</v>
      </c>
      <c r="E248" s="244" t="s">
        <v>1878</v>
      </c>
      <c r="F248" s="245" t="s">
        <v>1879</v>
      </c>
      <c r="G248" s="246" t="s">
        <v>335</v>
      </c>
      <c r="H248" s="247">
        <v>1</v>
      </c>
      <c r="I248" s="248"/>
      <c r="J248" s="247">
        <f>ROUND(I248*H248,0)</f>
        <v>0</v>
      </c>
      <c r="K248" s="249"/>
      <c r="L248" s="45"/>
      <c r="M248" s="250" t="s">
        <v>1</v>
      </c>
      <c r="N248" s="251" t="s">
        <v>39</v>
      </c>
      <c r="O248" s="92"/>
      <c r="P248" s="252">
        <f>O248*H248</f>
        <v>0</v>
      </c>
      <c r="Q248" s="252">
        <v>0</v>
      </c>
      <c r="R248" s="252">
        <f>Q248*H248</f>
        <v>0</v>
      </c>
      <c r="S248" s="252">
        <v>0</v>
      </c>
      <c r="T248" s="253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54" t="s">
        <v>167</v>
      </c>
      <c r="AT248" s="254" t="s">
        <v>163</v>
      </c>
      <c r="AU248" s="254" t="s">
        <v>8</v>
      </c>
      <c r="AY248" s="18" t="s">
        <v>160</v>
      </c>
      <c r="BE248" s="255">
        <f>IF(N248="základní",J248,0)</f>
        <v>0</v>
      </c>
      <c r="BF248" s="255">
        <f>IF(N248="snížená",J248,0)</f>
        <v>0</v>
      </c>
      <c r="BG248" s="255">
        <f>IF(N248="zákl. přenesená",J248,0)</f>
        <v>0</v>
      </c>
      <c r="BH248" s="255">
        <f>IF(N248="sníž. přenesená",J248,0)</f>
        <v>0</v>
      </c>
      <c r="BI248" s="255">
        <f>IF(N248="nulová",J248,0)</f>
        <v>0</v>
      </c>
      <c r="BJ248" s="18" t="s">
        <v>8</v>
      </c>
      <c r="BK248" s="255">
        <f>ROUND(I248*H248,0)</f>
        <v>0</v>
      </c>
      <c r="BL248" s="18" t="s">
        <v>167</v>
      </c>
      <c r="BM248" s="254" t="s">
        <v>842</v>
      </c>
    </row>
    <row r="249" s="2" customFormat="1" ht="16.5" customHeight="1">
      <c r="A249" s="39"/>
      <c r="B249" s="40"/>
      <c r="C249" s="243" t="s">
        <v>1773</v>
      </c>
      <c r="D249" s="243" t="s">
        <v>163</v>
      </c>
      <c r="E249" s="244" t="s">
        <v>1880</v>
      </c>
      <c r="F249" s="245" t="s">
        <v>1881</v>
      </c>
      <c r="G249" s="246" t="s">
        <v>376</v>
      </c>
      <c r="H249" s="247">
        <v>1</v>
      </c>
      <c r="I249" s="248"/>
      <c r="J249" s="247">
        <f>ROUND(I249*H249,0)</f>
        <v>0</v>
      </c>
      <c r="K249" s="249"/>
      <c r="L249" s="45"/>
      <c r="M249" s="250" t="s">
        <v>1</v>
      </c>
      <c r="N249" s="251" t="s">
        <v>39</v>
      </c>
      <c r="O249" s="92"/>
      <c r="P249" s="252">
        <f>O249*H249</f>
        <v>0</v>
      </c>
      <c r="Q249" s="252">
        <v>0</v>
      </c>
      <c r="R249" s="252">
        <f>Q249*H249</f>
        <v>0</v>
      </c>
      <c r="S249" s="252">
        <v>0</v>
      </c>
      <c r="T249" s="253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54" t="s">
        <v>167</v>
      </c>
      <c r="AT249" s="254" t="s">
        <v>163</v>
      </c>
      <c r="AU249" s="254" t="s">
        <v>8</v>
      </c>
      <c r="AY249" s="18" t="s">
        <v>160</v>
      </c>
      <c r="BE249" s="255">
        <f>IF(N249="základní",J249,0)</f>
        <v>0</v>
      </c>
      <c r="BF249" s="255">
        <f>IF(N249="snížená",J249,0)</f>
        <v>0</v>
      </c>
      <c r="BG249" s="255">
        <f>IF(N249="zákl. přenesená",J249,0)</f>
        <v>0</v>
      </c>
      <c r="BH249" s="255">
        <f>IF(N249="sníž. přenesená",J249,0)</f>
        <v>0</v>
      </c>
      <c r="BI249" s="255">
        <f>IF(N249="nulová",J249,0)</f>
        <v>0</v>
      </c>
      <c r="BJ249" s="18" t="s">
        <v>8</v>
      </c>
      <c r="BK249" s="255">
        <f>ROUND(I249*H249,0)</f>
        <v>0</v>
      </c>
      <c r="BL249" s="18" t="s">
        <v>167</v>
      </c>
      <c r="BM249" s="254" t="s">
        <v>848</v>
      </c>
    </row>
    <row r="250" s="2" customFormat="1" ht="16.5" customHeight="1">
      <c r="A250" s="39"/>
      <c r="B250" s="40"/>
      <c r="C250" s="278" t="s">
        <v>1882</v>
      </c>
      <c r="D250" s="278" t="s">
        <v>173</v>
      </c>
      <c r="E250" s="279" t="s">
        <v>1883</v>
      </c>
      <c r="F250" s="280" t="s">
        <v>1884</v>
      </c>
      <c r="G250" s="281" t="s">
        <v>1672</v>
      </c>
      <c r="H250" s="282">
        <v>1</v>
      </c>
      <c r="I250" s="283"/>
      <c r="J250" s="282">
        <f>ROUND(I250*H250,0)</f>
        <v>0</v>
      </c>
      <c r="K250" s="284"/>
      <c r="L250" s="285"/>
      <c r="M250" s="286" t="s">
        <v>1</v>
      </c>
      <c r="N250" s="287" t="s">
        <v>39</v>
      </c>
      <c r="O250" s="92"/>
      <c r="P250" s="252">
        <f>O250*H250</f>
        <v>0</v>
      </c>
      <c r="Q250" s="252">
        <v>0</v>
      </c>
      <c r="R250" s="252">
        <f>Q250*H250</f>
        <v>0</v>
      </c>
      <c r="S250" s="252">
        <v>0</v>
      </c>
      <c r="T250" s="253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54" t="s">
        <v>176</v>
      </c>
      <c r="AT250" s="254" t="s">
        <v>173</v>
      </c>
      <c r="AU250" s="254" t="s">
        <v>8</v>
      </c>
      <c r="AY250" s="18" t="s">
        <v>160</v>
      </c>
      <c r="BE250" s="255">
        <f>IF(N250="základní",J250,0)</f>
        <v>0</v>
      </c>
      <c r="BF250" s="255">
        <f>IF(N250="snížená",J250,0)</f>
        <v>0</v>
      </c>
      <c r="BG250" s="255">
        <f>IF(N250="zákl. přenesená",J250,0)</f>
        <v>0</v>
      </c>
      <c r="BH250" s="255">
        <f>IF(N250="sníž. přenesená",J250,0)</f>
        <v>0</v>
      </c>
      <c r="BI250" s="255">
        <f>IF(N250="nulová",J250,0)</f>
        <v>0</v>
      </c>
      <c r="BJ250" s="18" t="s">
        <v>8</v>
      </c>
      <c r="BK250" s="255">
        <f>ROUND(I250*H250,0)</f>
        <v>0</v>
      </c>
      <c r="BL250" s="18" t="s">
        <v>167</v>
      </c>
      <c r="BM250" s="254" t="s">
        <v>1500</v>
      </c>
    </row>
    <row r="251" s="12" customFormat="1" ht="25.92" customHeight="1">
      <c r="A251" s="12"/>
      <c r="B251" s="227"/>
      <c r="C251" s="228"/>
      <c r="D251" s="229" t="s">
        <v>73</v>
      </c>
      <c r="E251" s="230" t="s">
        <v>1885</v>
      </c>
      <c r="F251" s="230" t="s">
        <v>1886</v>
      </c>
      <c r="G251" s="228"/>
      <c r="H251" s="228"/>
      <c r="I251" s="231"/>
      <c r="J251" s="232">
        <f>BK251</f>
        <v>0</v>
      </c>
      <c r="K251" s="228"/>
      <c r="L251" s="233"/>
      <c r="M251" s="234"/>
      <c r="N251" s="235"/>
      <c r="O251" s="235"/>
      <c r="P251" s="236">
        <f>SUM(P252:P264)</f>
        <v>0</v>
      </c>
      <c r="Q251" s="235"/>
      <c r="R251" s="236">
        <f>SUM(R252:R264)</f>
        <v>0</v>
      </c>
      <c r="S251" s="235"/>
      <c r="T251" s="237">
        <f>SUM(T252:T264)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38" t="s">
        <v>8</v>
      </c>
      <c r="AT251" s="239" t="s">
        <v>73</v>
      </c>
      <c r="AU251" s="239" t="s">
        <v>74</v>
      </c>
      <c r="AY251" s="238" t="s">
        <v>160</v>
      </c>
      <c r="BK251" s="240">
        <f>SUM(BK252:BK264)</f>
        <v>0</v>
      </c>
    </row>
    <row r="252" s="2" customFormat="1" ht="24.15" customHeight="1">
      <c r="A252" s="39"/>
      <c r="B252" s="40"/>
      <c r="C252" s="243" t="s">
        <v>1230</v>
      </c>
      <c r="D252" s="243" t="s">
        <v>163</v>
      </c>
      <c r="E252" s="244" t="s">
        <v>1887</v>
      </c>
      <c r="F252" s="245" t="s">
        <v>1888</v>
      </c>
      <c r="G252" s="246" t="s">
        <v>1672</v>
      </c>
      <c r="H252" s="247">
        <v>10</v>
      </c>
      <c r="I252" s="248"/>
      <c r="J252" s="247">
        <f>ROUND(I252*H252,0)</f>
        <v>0</v>
      </c>
      <c r="K252" s="249"/>
      <c r="L252" s="45"/>
      <c r="M252" s="250" t="s">
        <v>1</v>
      </c>
      <c r="N252" s="251" t="s">
        <v>39</v>
      </c>
      <c r="O252" s="92"/>
      <c r="P252" s="252">
        <f>O252*H252</f>
        <v>0</v>
      </c>
      <c r="Q252" s="252">
        <v>0</v>
      </c>
      <c r="R252" s="252">
        <f>Q252*H252</f>
        <v>0</v>
      </c>
      <c r="S252" s="252">
        <v>0</v>
      </c>
      <c r="T252" s="253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54" t="s">
        <v>167</v>
      </c>
      <c r="AT252" s="254" t="s">
        <v>163</v>
      </c>
      <c r="AU252" s="254" t="s">
        <v>8</v>
      </c>
      <c r="AY252" s="18" t="s">
        <v>160</v>
      </c>
      <c r="BE252" s="255">
        <f>IF(N252="základní",J252,0)</f>
        <v>0</v>
      </c>
      <c r="BF252" s="255">
        <f>IF(N252="snížená",J252,0)</f>
        <v>0</v>
      </c>
      <c r="BG252" s="255">
        <f>IF(N252="zákl. přenesená",J252,0)</f>
        <v>0</v>
      </c>
      <c r="BH252" s="255">
        <f>IF(N252="sníž. přenesená",J252,0)</f>
        <v>0</v>
      </c>
      <c r="BI252" s="255">
        <f>IF(N252="nulová",J252,0)</f>
        <v>0</v>
      </c>
      <c r="BJ252" s="18" t="s">
        <v>8</v>
      </c>
      <c r="BK252" s="255">
        <f>ROUND(I252*H252,0)</f>
        <v>0</v>
      </c>
      <c r="BL252" s="18" t="s">
        <v>167</v>
      </c>
      <c r="BM252" s="254" t="s">
        <v>1550</v>
      </c>
    </row>
    <row r="253" s="2" customFormat="1" ht="24.15" customHeight="1">
      <c r="A253" s="39"/>
      <c r="B253" s="40"/>
      <c r="C253" s="243" t="s">
        <v>1235</v>
      </c>
      <c r="D253" s="243" t="s">
        <v>163</v>
      </c>
      <c r="E253" s="244" t="s">
        <v>1889</v>
      </c>
      <c r="F253" s="245" t="s">
        <v>1890</v>
      </c>
      <c r="G253" s="246" t="s">
        <v>1672</v>
      </c>
      <c r="H253" s="247">
        <v>10</v>
      </c>
      <c r="I253" s="248"/>
      <c r="J253" s="247">
        <f>ROUND(I253*H253,0)</f>
        <v>0</v>
      </c>
      <c r="K253" s="249"/>
      <c r="L253" s="45"/>
      <c r="M253" s="250" t="s">
        <v>1</v>
      </c>
      <c r="N253" s="251" t="s">
        <v>39</v>
      </c>
      <c r="O253" s="92"/>
      <c r="P253" s="252">
        <f>O253*H253</f>
        <v>0</v>
      </c>
      <c r="Q253" s="252">
        <v>0</v>
      </c>
      <c r="R253" s="252">
        <f>Q253*H253</f>
        <v>0</v>
      </c>
      <c r="S253" s="252">
        <v>0</v>
      </c>
      <c r="T253" s="253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54" t="s">
        <v>167</v>
      </c>
      <c r="AT253" s="254" t="s">
        <v>163</v>
      </c>
      <c r="AU253" s="254" t="s">
        <v>8</v>
      </c>
      <c r="AY253" s="18" t="s">
        <v>160</v>
      </c>
      <c r="BE253" s="255">
        <f>IF(N253="základní",J253,0)</f>
        <v>0</v>
      </c>
      <c r="BF253" s="255">
        <f>IF(N253="snížená",J253,0)</f>
        <v>0</v>
      </c>
      <c r="BG253" s="255">
        <f>IF(N253="zákl. přenesená",J253,0)</f>
        <v>0</v>
      </c>
      <c r="BH253" s="255">
        <f>IF(N253="sníž. přenesená",J253,0)</f>
        <v>0</v>
      </c>
      <c r="BI253" s="255">
        <f>IF(N253="nulová",J253,0)</f>
        <v>0</v>
      </c>
      <c r="BJ253" s="18" t="s">
        <v>8</v>
      </c>
      <c r="BK253" s="255">
        <f>ROUND(I253*H253,0)</f>
        <v>0</v>
      </c>
      <c r="BL253" s="18" t="s">
        <v>167</v>
      </c>
      <c r="BM253" s="254" t="s">
        <v>1424</v>
      </c>
    </row>
    <row r="254" s="2" customFormat="1" ht="24.15" customHeight="1">
      <c r="A254" s="39"/>
      <c r="B254" s="40"/>
      <c r="C254" s="243" t="s">
        <v>1240</v>
      </c>
      <c r="D254" s="243" t="s">
        <v>163</v>
      </c>
      <c r="E254" s="244" t="s">
        <v>1891</v>
      </c>
      <c r="F254" s="245" t="s">
        <v>1892</v>
      </c>
      <c r="G254" s="246" t="s">
        <v>1672</v>
      </c>
      <c r="H254" s="247">
        <v>167</v>
      </c>
      <c r="I254" s="248"/>
      <c r="J254" s="247">
        <f>ROUND(I254*H254,0)</f>
        <v>0</v>
      </c>
      <c r="K254" s="249"/>
      <c r="L254" s="45"/>
      <c r="M254" s="250" t="s">
        <v>1</v>
      </c>
      <c r="N254" s="251" t="s">
        <v>39</v>
      </c>
      <c r="O254" s="92"/>
      <c r="P254" s="252">
        <f>O254*H254</f>
        <v>0</v>
      </c>
      <c r="Q254" s="252">
        <v>0</v>
      </c>
      <c r="R254" s="252">
        <f>Q254*H254</f>
        <v>0</v>
      </c>
      <c r="S254" s="252">
        <v>0</v>
      </c>
      <c r="T254" s="253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54" t="s">
        <v>167</v>
      </c>
      <c r="AT254" s="254" t="s">
        <v>163</v>
      </c>
      <c r="AU254" s="254" t="s">
        <v>8</v>
      </c>
      <c r="AY254" s="18" t="s">
        <v>160</v>
      </c>
      <c r="BE254" s="255">
        <f>IF(N254="základní",J254,0)</f>
        <v>0</v>
      </c>
      <c r="BF254" s="255">
        <f>IF(N254="snížená",J254,0)</f>
        <v>0</v>
      </c>
      <c r="BG254" s="255">
        <f>IF(N254="zákl. přenesená",J254,0)</f>
        <v>0</v>
      </c>
      <c r="BH254" s="255">
        <f>IF(N254="sníž. přenesená",J254,0)</f>
        <v>0</v>
      </c>
      <c r="BI254" s="255">
        <f>IF(N254="nulová",J254,0)</f>
        <v>0</v>
      </c>
      <c r="BJ254" s="18" t="s">
        <v>8</v>
      </c>
      <c r="BK254" s="255">
        <f>ROUND(I254*H254,0)</f>
        <v>0</v>
      </c>
      <c r="BL254" s="18" t="s">
        <v>167</v>
      </c>
      <c r="BM254" s="254" t="s">
        <v>1452</v>
      </c>
    </row>
    <row r="255" s="2" customFormat="1" ht="24.15" customHeight="1">
      <c r="A255" s="39"/>
      <c r="B255" s="40"/>
      <c r="C255" s="243" t="s">
        <v>1244</v>
      </c>
      <c r="D255" s="243" t="s">
        <v>163</v>
      </c>
      <c r="E255" s="244" t="s">
        <v>1893</v>
      </c>
      <c r="F255" s="245" t="s">
        <v>1894</v>
      </c>
      <c r="G255" s="246" t="s">
        <v>316</v>
      </c>
      <c r="H255" s="247">
        <v>250</v>
      </c>
      <c r="I255" s="248"/>
      <c r="J255" s="247">
        <f>ROUND(I255*H255,0)</f>
        <v>0</v>
      </c>
      <c r="K255" s="249"/>
      <c r="L255" s="45"/>
      <c r="M255" s="250" t="s">
        <v>1</v>
      </c>
      <c r="N255" s="251" t="s">
        <v>39</v>
      </c>
      <c r="O255" s="92"/>
      <c r="P255" s="252">
        <f>O255*H255</f>
        <v>0</v>
      </c>
      <c r="Q255" s="252">
        <v>0</v>
      </c>
      <c r="R255" s="252">
        <f>Q255*H255</f>
        <v>0</v>
      </c>
      <c r="S255" s="252">
        <v>0</v>
      </c>
      <c r="T255" s="253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54" t="s">
        <v>167</v>
      </c>
      <c r="AT255" s="254" t="s">
        <v>163</v>
      </c>
      <c r="AU255" s="254" t="s">
        <v>8</v>
      </c>
      <c r="AY255" s="18" t="s">
        <v>160</v>
      </c>
      <c r="BE255" s="255">
        <f>IF(N255="základní",J255,0)</f>
        <v>0</v>
      </c>
      <c r="BF255" s="255">
        <f>IF(N255="snížená",J255,0)</f>
        <v>0</v>
      </c>
      <c r="BG255" s="255">
        <f>IF(N255="zákl. přenesená",J255,0)</f>
        <v>0</v>
      </c>
      <c r="BH255" s="255">
        <f>IF(N255="sníž. přenesená",J255,0)</f>
        <v>0</v>
      </c>
      <c r="BI255" s="255">
        <f>IF(N255="nulová",J255,0)</f>
        <v>0</v>
      </c>
      <c r="BJ255" s="18" t="s">
        <v>8</v>
      </c>
      <c r="BK255" s="255">
        <f>ROUND(I255*H255,0)</f>
        <v>0</v>
      </c>
      <c r="BL255" s="18" t="s">
        <v>167</v>
      </c>
      <c r="BM255" s="254" t="s">
        <v>616</v>
      </c>
    </row>
    <row r="256" s="2" customFormat="1" ht="24.15" customHeight="1">
      <c r="A256" s="39"/>
      <c r="B256" s="40"/>
      <c r="C256" s="243" t="s">
        <v>1249</v>
      </c>
      <c r="D256" s="243" t="s">
        <v>163</v>
      </c>
      <c r="E256" s="244" t="s">
        <v>1895</v>
      </c>
      <c r="F256" s="245" t="s">
        <v>1896</v>
      </c>
      <c r="G256" s="246" t="s">
        <v>316</v>
      </c>
      <c r="H256" s="247">
        <v>20</v>
      </c>
      <c r="I256" s="248"/>
      <c r="J256" s="247">
        <f>ROUND(I256*H256,0)</f>
        <v>0</v>
      </c>
      <c r="K256" s="249"/>
      <c r="L256" s="45"/>
      <c r="M256" s="250" t="s">
        <v>1</v>
      </c>
      <c r="N256" s="251" t="s">
        <v>39</v>
      </c>
      <c r="O256" s="92"/>
      <c r="P256" s="252">
        <f>O256*H256</f>
        <v>0</v>
      </c>
      <c r="Q256" s="252">
        <v>0</v>
      </c>
      <c r="R256" s="252">
        <f>Q256*H256</f>
        <v>0</v>
      </c>
      <c r="S256" s="252">
        <v>0</v>
      </c>
      <c r="T256" s="253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54" t="s">
        <v>167</v>
      </c>
      <c r="AT256" s="254" t="s">
        <v>163</v>
      </c>
      <c r="AU256" s="254" t="s">
        <v>8</v>
      </c>
      <c r="AY256" s="18" t="s">
        <v>160</v>
      </c>
      <c r="BE256" s="255">
        <f>IF(N256="základní",J256,0)</f>
        <v>0</v>
      </c>
      <c r="BF256" s="255">
        <f>IF(N256="snížená",J256,0)</f>
        <v>0</v>
      </c>
      <c r="BG256" s="255">
        <f>IF(N256="zákl. přenesená",J256,0)</f>
        <v>0</v>
      </c>
      <c r="BH256" s="255">
        <f>IF(N256="sníž. přenesená",J256,0)</f>
        <v>0</v>
      </c>
      <c r="BI256" s="255">
        <f>IF(N256="nulová",J256,0)</f>
        <v>0</v>
      </c>
      <c r="BJ256" s="18" t="s">
        <v>8</v>
      </c>
      <c r="BK256" s="255">
        <f>ROUND(I256*H256,0)</f>
        <v>0</v>
      </c>
      <c r="BL256" s="18" t="s">
        <v>167</v>
      </c>
      <c r="BM256" s="254" t="s">
        <v>626</v>
      </c>
    </row>
    <row r="257" s="2" customFormat="1" ht="24.15" customHeight="1">
      <c r="A257" s="39"/>
      <c r="B257" s="40"/>
      <c r="C257" s="243" t="s">
        <v>1254</v>
      </c>
      <c r="D257" s="243" t="s">
        <v>163</v>
      </c>
      <c r="E257" s="244" t="s">
        <v>1897</v>
      </c>
      <c r="F257" s="245" t="s">
        <v>1898</v>
      </c>
      <c r="G257" s="246" t="s">
        <v>316</v>
      </c>
      <c r="H257" s="247">
        <v>10</v>
      </c>
      <c r="I257" s="248"/>
      <c r="J257" s="247">
        <f>ROUND(I257*H257,0)</f>
        <v>0</v>
      </c>
      <c r="K257" s="249"/>
      <c r="L257" s="45"/>
      <c r="M257" s="250" t="s">
        <v>1</v>
      </c>
      <c r="N257" s="251" t="s">
        <v>39</v>
      </c>
      <c r="O257" s="92"/>
      <c r="P257" s="252">
        <f>O257*H257</f>
        <v>0</v>
      </c>
      <c r="Q257" s="252">
        <v>0</v>
      </c>
      <c r="R257" s="252">
        <f>Q257*H257</f>
        <v>0</v>
      </c>
      <c r="S257" s="252">
        <v>0</v>
      </c>
      <c r="T257" s="253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54" t="s">
        <v>167</v>
      </c>
      <c r="AT257" s="254" t="s">
        <v>163</v>
      </c>
      <c r="AU257" s="254" t="s">
        <v>8</v>
      </c>
      <c r="AY257" s="18" t="s">
        <v>160</v>
      </c>
      <c r="BE257" s="255">
        <f>IF(N257="základní",J257,0)</f>
        <v>0</v>
      </c>
      <c r="BF257" s="255">
        <f>IF(N257="snížená",J257,0)</f>
        <v>0</v>
      </c>
      <c r="BG257" s="255">
        <f>IF(N257="zákl. přenesená",J257,0)</f>
        <v>0</v>
      </c>
      <c r="BH257" s="255">
        <f>IF(N257="sníž. přenesená",J257,0)</f>
        <v>0</v>
      </c>
      <c r="BI257" s="255">
        <f>IF(N257="nulová",J257,0)</f>
        <v>0</v>
      </c>
      <c r="BJ257" s="18" t="s">
        <v>8</v>
      </c>
      <c r="BK257" s="255">
        <f>ROUND(I257*H257,0)</f>
        <v>0</v>
      </c>
      <c r="BL257" s="18" t="s">
        <v>167</v>
      </c>
      <c r="BM257" s="254" t="s">
        <v>648</v>
      </c>
    </row>
    <row r="258" s="2" customFormat="1" ht="24.15" customHeight="1">
      <c r="A258" s="39"/>
      <c r="B258" s="40"/>
      <c r="C258" s="243" t="s">
        <v>1259</v>
      </c>
      <c r="D258" s="243" t="s">
        <v>163</v>
      </c>
      <c r="E258" s="244" t="s">
        <v>701</v>
      </c>
      <c r="F258" s="245" t="s">
        <v>1899</v>
      </c>
      <c r="G258" s="246" t="s">
        <v>166</v>
      </c>
      <c r="H258" s="247">
        <v>5</v>
      </c>
      <c r="I258" s="248"/>
      <c r="J258" s="247">
        <f>ROUND(I258*H258,0)</f>
        <v>0</v>
      </c>
      <c r="K258" s="249"/>
      <c r="L258" s="45"/>
      <c r="M258" s="250" t="s">
        <v>1</v>
      </c>
      <c r="N258" s="251" t="s">
        <v>39</v>
      </c>
      <c r="O258" s="92"/>
      <c r="P258" s="252">
        <f>O258*H258</f>
        <v>0</v>
      </c>
      <c r="Q258" s="252">
        <v>0</v>
      </c>
      <c r="R258" s="252">
        <f>Q258*H258</f>
        <v>0</v>
      </c>
      <c r="S258" s="252">
        <v>0</v>
      </c>
      <c r="T258" s="253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54" t="s">
        <v>167</v>
      </c>
      <c r="AT258" s="254" t="s">
        <v>163</v>
      </c>
      <c r="AU258" s="254" t="s">
        <v>8</v>
      </c>
      <c r="AY258" s="18" t="s">
        <v>160</v>
      </c>
      <c r="BE258" s="255">
        <f>IF(N258="základní",J258,0)</f>
        <v>0</v>
      </c>
      <c r="BF258" s="255">
        <f>IF(N258="snížená",J258,0)</f>
        <v>0</v>
      </c>
      <c r="BG258" s="255">
        <f>IF(N258="zákl. přenesená",J258,0)</f>
        <v>0</v>
      </c>
      <c r="BH258" s="255">
        <f>IF(N258="sníž. přenesená",J258,0)</f>
        <v>0</v>
      </c>
      <c r="BI258" s="255">
        <f>IF(N258="nulová",J258,0)</f>
        <v>0</v>
      </c>
      <c r="BJ258" s="18" t="s">
        <v>8</v>
      </c>
      <c r="BK258" s="255">
        <f>ROUND(I258*H258,0)</f>
        <v>0</v>
      </c>
      <c r="BL258" s="18" t="s">
        <v>167</v>
      </c>
      <c r="BM258" s="254" t="s">
        <v>669</v>
      </c>
    </row>
    <row r="259" s="2" customFormat="1" ht="24.15" customHeight="1">
      <c r="A259" s="39"/>
      <c r="B259" s="40"/>
      <c r="C259" s="243" t="s">
        <v>1263</v>
      </c>
      <c r="D259" s="243" t="s">
        <v>163</v>
      </c>
      <c r="E259" s="244" t="s">
        <v>1900</v>
      </c>
      <c r="F259" s="245" t="s">
        <v>1901</v>
      </c>
      <c r="G259" s="246" t="s">
        <v>166</v>
      </c>
      <c r="H259" s="247">
        <v>25</v>
      </c>
      <c r="I259" s="248"/>
      <c r="J259" s="247">
        <f>ROUND(I259*H259,0)</f>
        <v>0</v>
      </c>
      <c r="K259" s="249"/>
      <c r="L259" s="45"/>
      <c r="M259" s="250" t="s">
        <v>1</v>
      </c>
      <c r="N259" s="251" t="s">
        <v>39</v>
      </c>
      <c r="O259" s="92"/>
      <c r="P259" s="252">
        <f>O259*H259</f>
        <v>0</v>
      </c>
      <c r="Q259" s="252">
        <v>0</v>
      </c>
      <c r="R259" s="252">
        <f>Q259*H259</f>
        <v>0</v>
      </c>
      <c r="S259" s="252">
        <v>0</v>
      </c>
      <c r="T259" s="253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54" t="s">
        <v>167</v>
      </c>
      <c r="AT259" s="254" t="s">
        <v>163</v>
      </c>
      <c r="AU259" s="254" t="s">
        <v>8</v>
      </c>
      <c r="AY259" s="18" t="s">
        <v>160</v>
      </c>
      <c r="BE259" s="255">
        <f>IF(N259="základní",J259,0)</f>
        <v>0</v>
      </c>
      <c r="BF259" s="255">
        <f>IF(N259="snížená",J259,0)</f>
        <v>0</v>
      </c>
      <c r="BG259" s="255">
        <f>IF(N259="zákl. přenesená",J259,0)</f>
        <v>0</v>
      </c>
      <c r="BH259" s="255">
        <f>IF(N259="sníž. přenesená",J259,0)</f>
        <v>0</v>
      </c>
      <c r="BI259" s="255">
        <f>IF(N259="nulová",J259,0)</f>
        <v>0</v>
      </c>
      <c r="BJ259" s="18" t="s">
        <v>8</v>
      </c>
      <c r="BK259" s="255">
        <f>ROUND(I259*H259,0)</f>
        <v>0</v>
      </c>
      <c r="BL259" s="18" t="s">
        <v>167</v>
      </c>
      <c r="BM259" s="254" t="s">
        <v>693</v>
      </c>
    </row>
    <row r="260" s="2" customFormat="1" ht="16.5" customHeight="1">
      <c r="A260" s="39"/>
      <c r="B260" s="40"/>
      <c r="C260" s="243" t="s">
        <v>1268</v>
      </c>
      <c r="D260" s="243" t="s">
        <v>163</v>
      </c>
      <c r="E260" s="244" t="s">
        <v>1902</v>
      </c>
      <c r="F260" s="245" t="s">
        <v>1903</v>
      </c>
      <c r="G260" s="246" t="s">
        <v>166</v>
      </c>
      <c r="H260" s="247">
        <v>3</v>
      </c>
      <c r="I260" s="248"/>
      <c r="J260" s="247">
        <f>ROUND(I260*H260,0)</f>
        <v>0</v>
      </c>
      <c r="K260" s="249"/>
      <c r="L260" s="45"/>
      <c r="M260" s="250" t="s">
        <v>1</v>
      </c>
      <c r="N260" s="251" t="s">
        <v>39</v>
      </c>
      <c r="O260" s="92"/>
      <c r="P260" s="252">
        <f>O260*H260</f>
        <v>0</v>
      </c>
      <c r="Q260" s="252">
        <v>0</v>
      </c>
      <c r="R260" s="252">
        <f>Q260*H260</f>
        <v>0</v>
      </c>
      <c r="S260" s="252">
        <v>0</v>
      </c>
      <c r="T260" s="253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54" t="s">
        <v>167</v>
      </c>
      <c r="AT260" s="254" t="s">
        <v>163</v>
      </c>
      <c r="AU260" s="254" t="s">
        <v>8</v>
      </c>
      <c r="AY260" s="18" t="s">
        <v>160</v>
      </c>
      <c r="BE260" s="255">
        <f>IF(N260="základní",J260,0)</f>
        <v>0</v>
      </c>
      <c r="BF260" s="255">
        <f>IF(N260="snížená",J260,0)</f>
        <v>0</v>
      </c>
      <c r="BG260" s="255">
        <f>IF(N260="zákl. přenesená",J260,0)</f>
        <v>0</v>
      </c>
      <c r="BH260" s="255">
        <f>IF(N260="sníž. přenesená",J260,0)</f>
        <v>0</v>
      </c>
      <c r="BI260" s="255">
        <f>IF(N260="nulová",J260,0)</f>
        <v>0</v>
      </c>
      <c r="BJ260" s="18" t="s">
        <v>8</v>
      </c>
      <c r="BK260" s="255">
        <f>ROUND(I260*H260,0)</f>
        <v>0</v>
      </c>
      <c r="BL260" s="18" t="s">
        <v>167</v>
      </c>
      <c r="BM260" s="254" t="s">
        <v>716</v>
      </c>
    </row>
    <row r="261" s="2" customFormat="1" ht="16.5" customHeight="1">
      <c r="A261" s="39"/>
      <c r="B261" s="40"/>
      <c r="C261" s="243" t="s">
        <v>1272</v>
      </c>
      <c r="D261" s="243" t="s">
        <v>163</v>
      </c>
      <c r="E261" s="244" t="s">
        <v>1904</v>
      </c>
      <c r="F261" s="245" t="s">
        <v>1905</v>
      </c>
      <c r="G261" s="246" t="s">
        <v>166</v>
      </c>
      <c r="H261" s="247">
        <v>3</v>
      </c>
      <c r="I261" s="248"/>
      <c r="J261" s="247">
        <f>ROUND(I261*H261,0)</f>
        <v>0</v>
      </c>
      <c r="K261" s="249"/>
      <c r="L261" s="45"/>
      <c r="M261" s="250" t="s">
        <v>1</v>
      </c>
      <c r="N261" s="251" t="s">
        <v>39</v>
      </c>
      <c r="O261" s="92"/>
      <c r="P261" s="252">
        <f>O261*H261</f>
        <v>0</v>
      </c>
      <c r="Q261" s="252">
        <v>0</v>
      </c>
      <c r="R261" s="252">
        <f>Q261*H261</f>
        <v>0</v>
      </c>
      <c r="S261" s="252">
        <v>0</v>
      </c>
      <c r="T261" s="253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54" t="s">
        <v>167</v>
      </c>
      <c r="AT261" s="254" t="s">
        <v>163</v>
      </c>
      <c r="AU261" s="254" t="s">
        <v>8</v>
      </c>
      <c r="AY261" s="18" t="s">
        <v>160</v>
      </c>
      <c r="BE261" s="255">
        <f>IF(N261="základní",J261,0)</f>
        <v>0</v>
      </c>
      <c r="BF261" s="255">
        <f>IF(N261="snížená",J261,0)</f>
        <v>0</v>
      </c>
      <c r="BG261" s="255">
        <f>IF(N261="zákl. přenesená",J261,0)</f>
        <v>0</v>
      </c>
      <c r="BH261" s="255">
        <f>IF(N261="sníž. přenesená",J261,0)</f>
        <v>0</v>
      </c>
      <c r="BI261" s="255">
        <f>IF(N261="nulová",J261,0)</f>
        <v>0</v>
      </c>
      <c r="BJ261" s="18" t="s">
        <v>8</v>
      </c>
      <c r="BK261" s="255">
        <f>ROUND(I261*H261,0)</f>
        <v>0</v>
      </c>
      <c r="BL261" s="18" t="s">
        <v>167</v>
      </c>
      <c r="BM261" s="254" t="s">
        <v>1906</v>
      </c>
    </row>
    <row r="262" s="2" customFormat="1" ht="24.15" customHeight="1">
      <c r="A262" s="39"/>
      <c r="B262" s="40"/>
      <c r="C262" s="243" t="s">
        <v>1276</v>
      </c>
      <c r="D262" s="243" t="s">
        <v>163</v>
      </c>
      <c r="E262" s="244" t="s">
        <v>1907</v>
      </c>
      <c r="F262" s="245" t="s">
        <v>1908</v>
      </c>
      <c r="G262" s="246" t="s">
        <v>166</v>
      </c>
      <c r="H262" s="247">
        <v>3</v>
      </c>
      <c r="I262" s="248"/>
      <c r="J262" s="247">
        <f>ROUND(I262*H262,0)</f>
        <v>0</v>
      </c>
      <c r="K262" s="249"/>
      <c r="L262" s="45"/>
      <c r="M262" s="250" t="s">
        <v>1</v>
      </c>
      <c r="N262" s="251" t="s">
        <v>39</v>
      </c>
      <c r="O262" s="92"/>
      <c r="P262" s="252">
        <f>O262*H262</f>
        <v>0</v>
      </c>
      <c r="Q262" s="252">
        <v>0</v>
      </c>
      <c r="R262" s="252">
        <f>Q262*H262</f>
        <v>0</v>
      </c>
      <c r="S262" s="252">
        <v>0</v>
      </c>
      <c r="T262" s="253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54" t="s">
        <v>167</v>
      </c>
      <c r="AT262" s="254" t="s">
        <v>163</v>
      </c>
      <c r="AU262" s="254" t="s">
        <v>8</v>
      </c>
      <c r="AY262" s="18" t="s">
        <v>160</v>
      </c>
      <c r="BE262" s="255">
        <f>IF(N262="základní",J262,0)</f>
        <v>0</v>
      </c>
      <c r="BF262" s="255">
        <f>IF(N262="snížená",J262,0)</f>
        <v>0</v>
      </c>
      <c r="BG262" s="255">
        <f>IF(N262="zákl. přenesená",J262,0)</f>
        <v>0</v>
      </c>
      <c r="BH262" s="255">
        <f>IF(N262="sníž. přenesená",J262,0)</f>
        <v>0</v>
      </c>
      <c r="BI262" s="255">
        <f>IF(N262="nulová",J262,0)</f>
        <v>0</v>
      </c>
      <c r="BJ262" s="18" t="s">
        <v>8</v>
      </c>
      <c r="BK262" s="255">
        <f>ROUND(I262*H262,0)</f>
        <v>0</v>
      </c>
      <c r="BL262" s="18" t="s">
        <v>167</v>
      </c>
      <c r="BM262" s="254" t="s">
        <v>735</v>
      </c>
    </row>
    <row r="263" s="2" customFormat="1" ht="24.15" customHeight="1">
      <c r="A263" s="39"/>
      <c r="B263" s="40"/>
      <c r="C263" s="243" t="s">
        <v>1280</v>
      </c>
      <c r="D263" s="243" t="s">
        <v>163</v>
      </c>
      <c r="E263" s="244" t="s">
        <v>1909</v>
      </c>
      <c r="F263" s="245" t="s">
        <v>1910</v>
      </c>
      <c r="G263" s="246" t="s">
        <v>1672</v>
      </c>
      <c r="H263" s="247">
        <v>100</v>
      </c>
      <c r="I263" s="248"/>
      <c r="J263" s="247">
        <f>ROUND(I263*H263,0)</f>
        <v>0</v>
      </c>
      <c r="K263" s="249"/>
      <c r="L263" s="45"/>
      <c r="M263" s="250" t="s">
        <v>1</v>
      </c>
      <c r="N263" s="251" t="s">
        <v>39</v>
      </c>
      <c r="O263" s="92"/>
      <c r="P263" s="252">
        <f>O263*H263</f>
        <v>0</v>
      </c>
      <c r="Q263" s="252">
        <v>0</v>
      </c>
      <c r="R263" s="252">
        <f>Q263*H263</f>
        <v>0</v>
      </c>
      <c r="S263" s="252">
        <v>0</v>
      </c>
      <c r="T263" s="253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54" t="s">
        <v>167</v>
      </c>
      <c r="AT263" s="254" t="s">
        <v>163</v>
      </c>
      <c r="AU263" s="254" t="s">
        <v>8</v>
      </c>
      <c r="AY263" s="18" t="s">
        <v>160</v>
      </c>
      <c r="BE263" s="255">
        <f>IF(N263="základní",J263,0)</f>
        <v>0</v>
      </c>
      <c r="BF263" s="255">
        <f>IF(N263="snížená",J263,0)</f>
        <v>0</v>
      </c>
      <c r="BG263" s="255">
        <f>IF(N263="zákl. přenesená",J263,0)</f>
        <v>0</v>
      </c>
      <c r="BH263" s="255">
        <f>IF(N263="sníž. přenesená",J263,0)</f>
        <v>0</v>
      </c>
      <c r="BI263" s="255">
        <f>IF(N263="nulová",J263,0)</f>
        <v>0</v>
      </c>
      <c r="BJ263" s="18" t="s">
        <v>8</v>
      </c>
      <c r="BK263" s="255">
        <f>ROUND(I263*H263,0)</f>
        <v>0</v>
      </c>
      <c r="BL263" s="18" t="s">
        <v>167</v>
      </c>
      <c r="BM263" s="254" t="s">
        <v>747</v>
      </c>
    </row>
    <row r="264" s="2" customFormat="1" ht="49.05" customHeight="1">
      <c r="A264" s="39"/>
      <c r="B264" s="40"/>
      <c r="C264" s="243" t="s">
        <v>1284</v>
      </c>
      <c r="D264" s="243" t="s">
        <v>163</v>
      </c>
      <c r="E264" s="244" t="s">
        <v>1911</v>
      </c>
      <c r="F264" s="245" t="s">
        <v>1912</v>
      </c>
      <c r="G264" s="246" t="s">
        <v>199</v>
      </c>
      <c r="H264" s="247">
        <v>35</v>
      </c>
      <c r="I264" s="248"/>
      <c r="J264" s="247">
        <f>ROUND(I264*H264,0)</f>
        <v>0</v>
      </c>
      <c r="K264" s="249"/>
      <c r="L264" s="45"/>
      <c r="M264" s="316" t="s">
        <v>1</v>
      </c>
      <c r="N264" s="317" t="s">
        <v>39</v>
      </c>
      <c r="O264" s="318"/>
      <c r="P264" s="319">
        <f>O264*H264</f>
        <v>0</v>
      </c>
      <c r="Q264" s="319">
        <v>0</v>
      </c>
      <c r="R264" s="319">
        <f>Q264*H264</f>
        <v>0</v>
      </c>
      <c r="S264" s="319">
        <v>0</v>
      </c>
      <c r="T264" s="320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54" t="s">
        <v>167</v>
      </c>
      <c r="AT264" s="254" t="s">
        <v>163</v>
      </c>
      <c r="AU264" s="254" t="s">
        <v>8</v>
      </c>
      <c r="AY264" s="18" t="s">
        <v>160</v>
      </c>
      <c r="BE264" s="255">
        <f>IF(N264="základní",J264,0)</f>
        <v>0</v>
      </c>
      <c r="BF264" s="255">
        <f>IF(N264="snížená",J264,0)</f>
        <v>0</v>
      </c>
      <c r="BG264" s="255">
        <f>IF(N264="zákl. přenesená",J264,0)</f>
        <v>0</v>
      </c>
      <c r="BH264" s="255">
        <f>IF(N264="sníž. přenesená",J264,0)</f>
        <v>0</v>
      </c>
      <c r="BI264" s="255">
        <f>IF(N264="nulová",J264,0)</f>
        <v>0</v>
      </c>
      <c r="BJ264" s="18" t="s">
        <v>8</v>
      </c>
      <c r="BK264" s="255">
        <f>ROUND(I264*H264,0)</f>
        <v>0</v>
      </c>
      <c r="BL264" s="18" t="s">
        <v>167</v>
      </c>
      <c r="BM264" s="254" t="s">
        <v>755</v>
      </c>
    </row>
    <row r="265" s="2" customFormat="1" ht="6.96" customHeight="1">
      <c r="A265" s="39"/>
      <c r="B265" s="67"/>
      <c r="C265" s="68"/>
      <c r="D265" s="68"/>
      <c r="E265" s="68"/>
      <c r="F265" s="68"/>
      <c r="G265" s="68"/>
      <c r="H265" s="68"/>
      <c r="I265" s="68"/>
      <c r="J265" s="68"/>
      <c r="K265" s="68"/>
      <c r="L265" s="45"/>
      <c r="M265" s="39"/>
      <c r="O265" s="39"/>
      <c r="P265" s="39"/>
      <c r="Q265" s="39"/>
      <c r="R265" s="39"/>
      <c r="S265" s="39"/>
      <c r="T265" s="39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</row>
  </sheetData>
  <sheetProtection sheet="1" autoFilter="0" formatColumns="0" formatRows="0" objects="1" scenarios="1" spinCount="100000" saltValue="MLH8OGf12iwDeCIlwVI7rMU3LPdDQn51uE0NJgWvj3mchwG0ThElujjwYhoWzKrZvmcJDHH+coX3xbHUJQWkJw==" hashValue="BiOy/4xvKOYEx/TuWBMIqhr92SBaJ6Fj1F0ZUKgFQ1DgT9se6X0uNG8sYzf5S9v49ZSJt3uQacHekxyvU0Wy8Q==" algorithmName="SHA-512" password="CC35"/>
  <autoFilter ref="C136:K264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09:F109"/>
    <mergeCell ref="D110:F110"/>
    <mergeCell ref="D111:F111"/>
    <mergeCell ref="D112:F112"/>
    <mergeCell ref="D113:F113"/>
    <mergeCell ref="E125:H125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83</v>
      </c>
    </row>
    <row r="4" s="1" customFormat="1" ht="24.96" customHeight="1">
      <c r="B4" s="21"/>
      <c r="D4" s="149" t="s">
        <v>109</v>
      </c>
      <c r="L4" s="21"/>
      <c r="M4" s="150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Příloha č.1a - Škola hrou, Trutnov, ZŠ R. Frimla 816</v>
      </c>
      <c r="F7" s="151"/>
      <c r="G7" s="151"/>
      <c r="H7" s="151"/>
      <c r="L7" s="21"/>
    </row>
    <row r="8" s="1" customFormat="1" ht="12" customHeight="1">
      <c r="B8" s="21"/>
      <c r="D8" s="151" t="s">
        <v>110</v>
      </c>
      <c r="L8" s="21"/>
    </row>
    <row r="9" s="2" customFormat="1" ht="16.5" customHeight="1">
      <c r="A9" s="39"/>
      <c r="B9" s="45"/>
      <c r="C9" s="39"/>
      <c r="D9" s="39"/>
      <c r="E9" s="152" t="s">
        <v>1656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1657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1913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10. 5. 2024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1" t="s">
        <v>27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1" t="s">
        <v>27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32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33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142" t="s">
        <v>112</v>
      </c>
      <c r="E32" s="39"/>
      <c r="F32" s="39"/>
      <c r="G32" s="39"/>
      <c r="H32" s="39"/>
      <c r="I32" s="39"/>
      <c r="J32" s="160">
        <f>J98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113</v>
      </c>
      <c r="E33" s="39"/>
      <c r="F33" s="39"/>
      <c r="G33" s="39"/>
      <c r="H33" s="39"/>
      <c r="I33" s="39"/>
      <c r="J33" s="160">
        <f>J107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2" t="s">
        <v>34</v>
      </c>
      <c r="E34" s="39"/>
      <c r="F34" s="39"/>
      <c r="G34" s="39"/>
      <c r="H34" s="39"/>
      <c r="I34" s="39"/>
      <c r="J34" s="163">
        <f>ROUND(J32 + J33,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9"/>
      <c r="E35" s="159"/>
      <c r="F35" s="159"/>
      <c r="G35" s="159"/>
      <c r="H35" s="159"/>
      <c r="I35" s="159"/>
      <c r="J35" s="159"/>
      <c r="K35" s="15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4" t="s">
        <v>36</v>
      </c>
      <c r="G36" s="39"/>
      <c r="H36" s="39"/>
      <c r="I36" s="164" t="s">
        <v>35</v>
      </c>
      <c r="J36" s="164" t="s">
        <v>37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5" t="s">
        <v>38</v>
      </c>
      <c r="E37" s="151" t="s">
        <v>39</v>
      </c>
      <c r="F37" s="166">
        <f>ROUND((SUM(BE107:BE114) + SUM(BE136:BE202)),  2)</f>
        <v>0</v>
      </c>
      <c r="G37" s="39"/>
      <c r="H37" s="39"/>
      <c r="I37" s="167">
        <v>0.20999999999999999</v>
      </c>
      <c r="J37" s="166">
        <f>ROUND(((SUM(BE107:BE114) + SUM(BE136:BE202))*I37),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1" t="s">
        <v>40</v>
      </c>
      <c r="F38" s="166">
        <f>ROUND((SUM(BF107:BF114) + SUM(BF136:BF202)),  2)</f>
        <v>0</v>
      </c>
      <c r="G38" s="39"/>
      <c r="H38" s="39"/>
      <c r="I38" s="167">
        <v>0.12</v>
      </c>
      <c r="J38" s="166">
        <f>ROUND(((SUM(BF107:BF114) + SUM(BF136:BF202))*I38),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41</v>
      </c>
      <c r="F39" s="166">
        <f>ROUND((SUM(BG107:BG114) + SUM(BG136:BG202)),  2)</f>
        <v>0</v>
      </c>
      <c r="G39" s="39"/>
      <c r="H39" s="39"/>
      <c r="I39" s="167">
        <v>0.20999999999999999</v>
      </c>
      <c r="J39" s="166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1" t="s">
        <v>42</v>
      </c>
      <c r="F40" s="166">
        <f>ROUND((SUM(BH107:BH114) + SUM(BH136:BH202)),  2)</f>
        <v>0</v>
      </c>
      <c r="G40" s="39"/>
      <c r="H40" s="39"/>
      <c r="I40" s="167">
        <v>0.12</v>
      </c>
      <c r="J40" s="166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1" t="s">
        <v>43</v>
      </c>
      <c r="F41" s="166">
        <f>ROUND((SUM(BI107:BI114) + SUM(BI136:BI202)),  2)</f>
        <v>0</v>
      </c>
      <c r="G41" s="39"/>
      <c r="H41" s="39"/>
      <c r="I41" s="167">
        <v>0</v>
      </c>
      <c r="J41" s="166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8"/>
      <c r="D43" s="169" t="s">
        <v>44</v>
      </c>
      <c r="E43" s="170"/>
      <c r="F43" s="170"/>
      <c r="G43" s="171" t="s">
        <v>45</v>
      </c>
      <c r="H43" s="172" t="s">
        <v>46</v>
      </c>
      <c r="I43" s="170"/>
      <c r="J43" s="173">
        <f>SUM(J34:J41)</f>
        <v>0</v>
      </c>
      <c r="K43" s="174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5" t="s">
        <v>47</v>
      </c>
      <c r="E50" s="176"/>
      <c r="F50" s="176"/>
      <c r="G50" s="175" t="s">
        <v>48</v>
      </c>
      <c r="H50" s="176"/>
      <c r="I50" s="176"/>
      <c r="J50" s="176"/>
      <c r="K50" s="17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7" t="s">
        <v>49</v>
      </c>
      <c r="E61" s="178"/>
      <c r="F61" s="179" t="s">
        <v>50</v>
      </c>
      <c r="G61" s="177" t="s">
        <v>49</v>
      </c>
      <c r="H61" s="178"/>
      <c r="I61" s="178"/>
      <c r="J61" s="180" t="s">
        <v>50</v>
      </c>
      <c r="K61" s="17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5" t="s">
        <v>51</v>
      </c>
      <c r="E65" s="181"/>
      <c r="F65" s="181"/>
      <c r="G65" s="175" t="s">
        <v>52</v>
      </c>
      <c r="H65" s="181"/>
      <c r="I65" s="181"/>
      <c r="J65" s="181"/>
      <c r="K65" s="18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7" t="s">
        <v>49</v>
      </c>
      <c r="E76" s="178"/>
      <c r="F76" s="179" t="s">
        <v>50</v>
      </c>
      <c r="G76" s="177" t="s">
        <v>49</v>
      </c>
      <c r="H76" s="178"/>
      <c r="I76" s="178"/>
      <c r="J76" s="180" t="s">
        <v>50</v>
      </c>
      <c r="K76" s="17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6" t="str">
        <f>E7</f>
        <v>Příloha č.1a - Škola hrou, Trutnov, ZŠ R. Frimla 816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6" t="s">
        <v>1656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1657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ELS - Slaboproud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10. 5. 2024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33" t="s">
        <v>30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32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7" t="s">
        <v>115</v>
      </c>
      <c r="D96" s="188"/>
      <c r="E96" s="188"/>
      <c r="F96" s="188"/>
      <c r="G96" s="188"/>
      <c r="H96" s="188"/>
      <c r="I96" s="188"/>
      <c r="J96" s="189" t="s">
        <v>116</v>
      </c>
      <c r="K96" s="188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90" t="s">
        <v>117</v>
      </c>
      <c r="D98" s="41"/>
      <c r="E98" s="41"/>
      <c r="F98" s="41"/>
      <c r="G98" s="41"/>
      <c r="H98" s="41"/>
      <c r="I98" s="41"/>
      <c r="J98" s="111">
        <f>J136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118</v>
      </c>
    </row>
    <row r="99" s="9" customFormat="1" ht="24.96" customHeight="1">
      <c r="A99" s="9"/>
      <c r="B99" s="191"/>
      <c r="C99" s="192"/>
      <c r="D99" s="193" t="s">
        <v>1664</v>
      </c>
      <c r="E99" s="194"/>
      <c r="F99" s="194"/>
      <c r="G99" s="194"/>
      <c r="H99" s="194"/>
      <c r="I99" s="194"/>
      <c r="J99" s="195">
        <f>J137</f>
        <v>0</v>
      </c>
      <c r="K99" s="192"/>
      <c r="L99" s="19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1"/>
      <c r="C100" s="192"/>
      <c r="D100" s="193" t="s">
        <v>1659</v>
      </c>
      <c r="E100" s="194"/>
      <c r="F100" s="194"/>
      <c r="G100" s="194"/>
      <c r="H100" s="194"/>
      <c r="I100" s="194"/>
      <c r="J100" s="195">
        <f>J139</f>
        <v>0</v>
      </c>
      <c r="K100" s="192"/>
      <c r="L100" s="19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91"/>
      <c r="C101" s="192"/>
      <c r="D101" s="193" t="s">
        <v>1660</v>
      </c>
      <c r="E101" s="194"/>
      <c r="F101" s="194"/>
      <c r="G101" s="194"/>
      <c r="H101" s="194"/>
      <c r="I101" s="194"/>
      <c r="J101" s="195">
        <f>J159</f>
        <v>0</v>
      </c>
      <c r="K101" s="192"/>
      <c r="L101" s="19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1"/>
      <c r="C102" s="192"/>
      <c r="D102" s="193" t="s">
        <v>1914</v>
      </c>
      <c r="E102" s="194"/>
      <c r="F102" s="194"/>
      <c r="G102" s="194"/>
      <c r="H102" s="194"/>
      <c r="I102" s="194"/>
      <c r="J102" s="195">
        <f>J165</f>
        <v>0</v>
      </c>
      <c r="K102" s="192"/>
      <c r="L102" s="19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91"/>
      <c r="C103" s="192"/>
      <c r="D103" s="193" t="s">
        <v>1915</v>
      </c>
      <c r="E103" s="194"/>
      <c r="F103" s="194"/>
      <c r="G103" s="194"/>
      <c r="H103" s="194"/>
      <c r="I103" s="194"/>
      <c r="J103" s="195">
        <f>J192</f>
        <v>0</v>
      </c>
      <c r="K103" s="192"/>
      <c r="L103" s="19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91"/>
      <c r="C104" s="192"/>
      <c r="D104" s="193" t="s">
        <v>1916</v>
      </c>
      <c r="E104" s="194"/>
      <c r="F104" s="194"/>
      <c r="G104" s="194"/>
      <c r="H104" s="194"/>
      <c r="I104" s="194"/>
      <c r="J104" s="195">
        <f>J197</f>
        <v>0</v>
      </c>
      <c r="K104" s="192"/>
      <c r="L104" s="19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9.28" customHeight="1">
      <c r="A107" s="39"/>
      <c r="B107" s="40"/>
      <c r="C107" s="190" t="s">
        <v>136</v>
      </c>
      <c r="D107" s="41"/>
      <c r="E107" s="41"/>
      <c r="F107" s="41"/>
      <c r="G107" s="41"/>
      <c r="H107" s="41"/>
      <c r="I107" s="41"/>
      <c r="J107" s="202">
        <f>ROUND(J108 + J109 + J110 + J111 + J112 + J113,2)</f>
        <v>0</v>
      </c>
      <c r="K107" s="41"/>
      <c r="L107" s="64"/>
      <c r="N107" s="203" t="s">
        <v>38</v>
      </c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8" customHeight="1">
      <c r="A108" s="39"/>
      <c r="B108" s="40"/>
      <c r="C108" s="41"/>
      <c r="D108" s="204" t="s">
        <v>137</v>
      </c>
      <c r="E108" s="205"/>
      <c r="F108" s="205"/>
      <c r="G108" s="41"/>
      <c r="H108" s="41"/>
      <c r="I108" s="41"/>
      <c r="J108" s="206">
        <v>0</v>
      </c>
      <c r="K108" s="41"/>
      <c r="L108" s="207"/>
      <c r="M108" s="208"/>
      <c r="N108" s="209" t="s">
        <v>39</v>
      </c>
      <c r="O108" s="208"/>
      <c r="P108" s="208"/>
      <c r="Q108" s="208"/>
      <c r="R108" s="208"/>
      <c r="S108" s="210"/>
      <c r="T108" s="210"/>
      <c r="U108" s="210"/>
      <c r="V108" s="210"/>
      <c r="W108" s="210"/>
      <c r="X108" s="210"/>
      <c r="Y108" s="210"/>
      <c r="Z108" s="210"/>
      <c r="AA108" s="210"/>
      <c r="AB108" s="210"/>
      <c r="AC108" s="210"/>
      <c r="AD108" s="210"/>
      <c r="AE108" s="210"/>
      <c r="AF108" s="208"/>
      <c r="AG108" s="208"/>
      <c r="AH108" s="208"/>
      <c r="AI108" s="208"/>
      <c r="AJ108" s="208"/>
      <c r="AK108" s="208"/>
      <c r="AL108" s="208"/>
      <c r="AM108" s="208"/>
      <c r="AN108" s="208"/>
      <c r="AO108" s="208"/>
      <c r="AP108" s="208"/>
      <c r="AQ108" s="208"/>
      <c r="AR108" s="208"/>
      <c r="AS108" s="208"/>
      <c r="AT108" s="208"/>
      <c r="AU108" s="208"/>
      <c r="AV108" s="208"/>
      <c r="AW108" s="208"/>
      <c r="AX108" s="208"/>
      <c r="AY108" s="211" t="s">
        <v>107</v>
      </c>
      <c r="AZ108" s="208"/>
      <c r="BA108" s="208"/>
      <c r="BB108" s="208"/>
      <c r="BC108" s="208"/>
      <c r="BD108" s="208"/>
      <c r="BE108" s="212">
        <f>IF(N108="základní",J108,0)</f>
        <v>0</v>
      </c>
      <c r="BF108" s="212">
        <f>IF(N108="snížená",J108,0)</f>
        <v>0</v>
      </c>
      <c r="BG108" s="212">
        <f>IF(N108="zákl. přenesená",J108,0)</f>
        <v>0</v>
      </c>
      <c r="BH108" s="212">
        <f>IF(N108="sníž. přenesená",J108,0)</f>
        <v>0</v>
      </c>
      <c r="BI108" s="212">
        <f>IF(N108="nulová",J108,0)</f>
        <v>0</v>
      </c>
      <c r="BJ108" s="211" t="s">
        <v>8</v>
      </c>
      <c r="BK108" s="208"/>
      <c r="BL108" s="208"/>
      <c r="BM108" s="208"/>
    </row>
    <row r="109" s="2" customFormat="1" ht="18" customHeight="1">
      <c r="A109" s="39"/>
      <c r="B109" s="40"/>
      <c r="C109" s="41"/>
      <c r="D109" s="204" t="s">
        <v>1666</v>
      </c>
      <c r="E109" s="205"/>
      <c r="F109" s="205"/>
      <c r="G109" s="41"/>
      <c r="H109" s="41"/>
      <c r="I109" s="41"/>
      <c r="J109" s="206">
        <v>0</v>
      </c>
      <c r="K109" s="41"/>
      <c r="L109" s="207"/>
      <c r="M109" s="208"/>
      <c r="N109" s="209" t="s">
        <v>39</v>
      </c>
      <c r="O109" s="208"/>
      <c r="P109" s="208"/>
      <c r="Q109" s="208"/>
      <c r="R109" s="208"/>
      <c r="S109" s="210"/>
      <c r="T109" s="210"/>
      <c r="U109" s="210"/>
      <c r="V109" s="210"/>
      <c r="W109" s="210"/>
      <c r="X109" s="210"/>
      <c r="Y109" s="210"/>
      <c r="Z109" s="210"/>
      <c r="AA109" s="210"/>
      <c r="AB109" s="210"/>
      <c r="AC109" s="210"/>
      <c r="AD109" s="210"/>
      <c r="AE109" s="210"/>
      <c r="AF109" s="208"/>
      <c r="AG109" s="208"/>
      <c r="AH109" s="208"/>
      <c r="AI109" s="208"/>
      <c r="AJ109" s="208"/>
      <c r="AK109" s="208"/>
      <c r="AL109" s="208"/>
      <c r="AM109" s="208"/>
      <c r="AN109" s="208"/>
      <c r="AO109" s="208"/>
      <c r="AP109" s="208"/>
      <c r="AQ109" s="208"/>
      <c r="AR109" s="208"/>
      <c r="AS109" s="208"/>
      <c r="AT109" s="208"/>
      <c r="AU109" s="208"/>
      <c r="AV109" s="208"/>
      <c r="AW109" s="208"/>
      <c r="AX109" s="208"/>
      <c r="AY109" s="211" t="s">
        <v>107</v>
      </c>
      <c r="AZ109" s="208"/>
      <c r="BA109" s="208"/>
      <c r="BB109" s="208"/>
      <c r="BC109" s="208"/>
      <c r="BD109" s="208"/>
      <c r="BE109" s="212">
        <f>IF(N109="základní",J109,0)</f>
        <v>0</v>
      </c>
      <c r="BF109" s="212">
        <f>IF(N109="snížená",J109,0)</f>
        <v>0</v>
      </c>
      <c r="BG109" s="212">
        <f>IF(N109="zákl. přenesená",J109,0)</f>
        <v>0</v>
      </c>
      <c r="BH109" s="212">
        <f>IF(N109="sníž. přenesená",J109,0)</f>
        <v>0</v>
      </c>
      <c r="BI109" s="212">
        <f>IF(N109="nulová",J109,0)</f>
        <v>0</v>
      </c>
      <c r="BJ109" s="211" t="s">
        <v>8</v>
      </c>
      <c r="BK109" s="208"/>
      <c r="BL109" s="208"/>
      <c r="BM109" s="208"/>
    </row>
    <row r="110" s="2" customFormat="1" ht="18" customHeight="1">
      <c r="A110" s="39"/>
      <c r="B110" s="40"/>
      <c r="C110" s="41"/>
      <c r="D110" s="204" t="s">
        <v>139</v>
      </c>
      <c r="E110" s="205"/>
      <c r="F110" s="205"/>
      <c r="G110" s="41"/>
      <c r="H110" s="41"/>
      <c r="I110" s="41"/>
      <c r="J110" s="206">
        <v>0</v>
      </c>
      <c r="K110" s="41"/>
      <c r="L110" s="207"/>
      <c r="M110" s="208"/>
      <c r="N110" s="209" t="s">
        <v>39</v>
      </c>
      <c r="O110" s="208"/>
      <c r="P110" s="208"/>
      <c r="Q110" s="208"/>
      <c r="R110" s="208"/>
      <c r="S110" s="210"/>
      <c r="T110" s="210"/>
      <c r="U110" s="210"/>
      <c r="V110" s="210"/>
      <c r="W110" s="210"/>
      <c r="X110" s="210"/>
      <c r="Y110" s="210"/>
      <c r="Z110" s="210"/>
      <c r="AA110" s="210"/>
      <c r="AB110" s="210"/>
      <c r="AC110" s="210"/>
      <c r="AD110" s="210"/>
      <c r="AE110" s="210"/>
      <c r="AF110" s="208"/>
      <c r="AG110" s="208"/>
      <c r="AH110" s="208"/>
      <c r="AI110" s="208"/>
      <c r="AJ110" s="208"/>
      <c r="AK110" s="208"/>
      <c r="AL110" s="208"/>
      <c r="AM110" s="208"/>
      <c r="AN110" s="208"/>
      <c r="AO110" s="208"/>
      <c r="AP110" s="208"/>
      <c r="AQ110" s="208"/>
      <c r="AR110" s="208"/>
      <c r="AS110" s="208"/>
      <c r="AT110" s="208"/>
      <c r="AU110" s="208"/>
      <c r="AV110" s="208"/>
      <c r="AW110" s="208"/>
      <c r="AX110" s="208"/>
      <c r="AY110" s="211" t="s">
        <v>107</v>
      </c>
      <c r="AZ110" s="208"/>
      <c r="BA110" s="208"/>
      <c r="BB110" s="208"/>
      <c r="BC110" s="208"/>
      <c r="BD110" s="208"/>
      <c r="BE110" s="212">
        <f>IF(N110="základní",J110,0)</f>
        <v>0</v>
      </c>
      <c r="BF110" s="212">
        <f>IF(N110="snížená",J110,0)</f>
        <v>0</v>
      </c>
      <c r="BG110" s="212">
        <f>IF(N110="zákl. přenesená",J110,0)</f>
        <v>0</v>
      </c>
      <c r="BH110" s="212">
        <f>IF(N110="sníž. přenesená",J110,0)</f>
        <v>0</v>
      </c>
      <c r="BI110" s="212">
        <f>IF(N110="nulová",J110,0)</f>
        <v>0</v>
      </c>
      <c r="BJ110" s="211" t="s">
        <v>8</v>
      </c>
      <c r="BK110" s="208"/>
      <c r="BL110" s="208"/>
      <c r="BM110" s="208"/>
    </row>
    <row r="111" s="2" customFormat="1" ht="18" customHeight="1">
      <c r="A111" s="39"/>
      <c r="B111" s="40"/>
      <c r="C111" s="41"/>
      <c r="D111" s="204" t="s">
        <v>140</v>
      </c>
      <c r="E111" s="205"/>
      <c r="F111" s="205"/>
      <c r="G111" s="41"/>
      <c r="H111" s="41"/>
      <c r="I111" s="41"/>
      <c r="J111" s="206">
        <v>0</v>
      </c>
      <c r="K111" s="41"/>
      <c r="L111" s="207"/>
      <c r="M111" s="208"/>
      <c r="N111" s="209" t="s">
        <v>39</v>
      </c>
      <c r="O111" s="208"/>
      <c r="P111" s="208"/>
      <c r="Q111" s="208"/>
      <c r="R111" s="208"/>
      <c r="S111" s="210"/>
      <c r="T111" s="210"/>
      <c r="U111" s="210"/>
      <c r="V111" s="210"/>
      <c r="W111" s="210"/>
      <c r="X111" s="210"/>
      <c r="Y111" s="210"/>
      <c r="Z111" s="210"/>
      <c r="AA111" s="210"/>
      <c r="AB111" s="210"/>
      <c r="AC111" s="210"/>
      <c r="AD111" s="210"/>
      <c r="AE111" s="210"/>
      <c r="AF111" s="208"/>
      <c r="AG111" s="208"/>
      <c r="AH111" s="208"/>
      <c r="AI111" s="208"/>
      <c r="AJ111" s="208"/>
      <c r="AK111" s="208"/>
      <c r="AL111" s="208"/>
      <c r="AM111" s="208"/>
      <c r="AN111" s="208"/>
      <c r="AO111" s="208"/>
      <c r="AP111" s="208"/>
      <c r="AQ111" s="208"/>
      <c r="AR111" s="208"/>
      <c r="AS111" s="208"/>
      <c r="AT111" s="208"/>
      <c r="AU111" s="208"/>
      <c r="AV111" s="208"/>
      <c r="AW111" s="208"/>
      <c r="AX111" s="208"/>
      <c r="AY111" s="211" t="s">
        <v>107</v>
      </c>
      <c r="AZ111" s="208"/>
      <c r="BA111" s="208"/>
      <c r="BB111" s="208"/>
      <c r="BC111" s="208"/>
      <c r="BD111" s="208"/>
      <c r="BE111" s="212">
        <f>IF(N111="základní",J111,0)</f>
        <v>0</v>
      </c>
      <c r="BF111" s="212">
        <f>IF(N111="snížená",J111,0)</f>
        <v>0</v>
      </c>
      <c r="BG111" s="212">
        <f>IF(N111="zákl. přenesená",J111,0)</f>
        <v>0</v>
      </c>
      <c r="BH111" s="212">
        <f>IF(N111="sníž. přenesená",J111,0)</f>
        <v>0</v>
      </c>
      <c r="BI111" s="212">
        <f>IF(N111="nulová",J111,0)</f>
        <v>0</v>
      </c>
      <c r="BJ111" s="211" t="s">
        <v>8</v>
      </c>
      <c r="BK111" s="208"/>
      <c r="BL111" s="208"/>
      <c r="BM111" s="208"/>
    </row>
    <row r="112" s="2" customFormat="1" ht="18" customHeight="1">
      <c r="A112" s="39"/>
      <c r="B112" s="40"/>
      <c r="C112" s="41"/>
      <c r="D112" s="204" t="s">
        <v>1667</v>
      </c>
      <c r="E112" s="205"/>
      <c r="F112" s="205"/>
      <c r="G112" s="41"/>
      <c r="H112" s="41"/>
      <c r="I112" s="41"/>
      <c r="J112" s="206">
        <v>0</v>
      </c>
      <c r="K112" s="41"/>
      <c r="L112" s="207"/>
      <c r="M112" s="208"/>
      <c r="N112" s="209" t="s">
        <v>39</v>
      </c>
      <c r="O112" s="208"/>
      <c r="P112" s="208"/>
      <c r="Q112" s="208"/>
      <c r="R112" s="208"/>
      <c r="S112" s="210"/>
      <c r="T112" s="210"/>
      <c r="U112" s="210"/>
      <c r="V112" s="210"/>
      <c r="W112" s="210"/>
      <c r="X112" s="210"/>
      <c r="Y112" s="210"/>
      <c r="Z112" s="210"/>
      <c r="AA112" s="210"/>
      <c r="AB112" s="210"/>
      <c r="AC112" s="210"/>
      <c r="AD112" s="210"/>
      <c r="AE112" s="210"/>
      <c r="AF112" s="208"/>
      <c r="AG112" s="208"/>
      <c r="AH112" s="208"/>
      <c r="AI112" s="208"/>
      <c r="AJ112" s="208"/>
      <c r="AK112" s="208"/>
      <c r="AL112" s="208"/>
      <c r="AM112" s="208"/>
      <c r="AN112" s="208"/>
      <c r="AO112" s="208"/>
      <c r="AP112" s="208"/>
      <c r="AQ112" s="208"/>
      <c r="AR112" s="208"/>
      <c r="AS112" s="208"/>
      <c r="AT112" s="208"/>
      <c r="AU112" s="208"/>
      <c r="AV112" s="208"/>
      <c r="AW112" s="208"/>
      <c r="AX112" s="208"/>
      <c r="AY112" s="211" t="s">
        <v>107</v>
      </c>
      <c r="AZ112" s="208"/>
      <c r="BA112" s="208"/>
      <c r="BB112" s="208"/>
      <c r="BC112" s="208"/>
      <c r="BD112" s="208"/>
      <c r="BE112" s="212">
        <f>IF(N112="základní",J112,0)</f>
        <v>0</v>
      </c>
      <c r="BF112" s="212">
        <f>IF(N112="snížená",J112,0)</f>
        <v>0</v>
      </c>
      <c r="BG112" s="212">
        <f>IF(N112="zákl. přenesená",J112,0)</f>
        <v>0</v>
      </c>
      <c r="BH112" s="212">
        <f>IF(N112="sníž. přenesená",J112,0)</f>
        <v>0</v>
      </c>
      <c r="BI112" s="212">
        <f>IF(N112="nulová",J112,0)</f>
        <v>0</v>
      </c>
      <c r="BJ112" s="211" t="s">
        <v>8</v>
      </c>
      <c r="BK112" s="208"/>
      <c r="BL112" s="208"/>
      <c r="BM112" s="208"/>
    </row>
    <row r="113" s="2" customFormat="1" ht="18" customHeight="1">
      <c r="A113" s="39"/>
      <c r="B113" s="40"/>
      <c r="C113" s="41"/>
      <c r="D113" s="205" t="s">
        <v>142</v>
      </c>
      <c r="E113" s="41"/>
      <c r="F113" s="41"/>
      <c r="G113" s="41"/>
      <c r="H113" s="41"/>
      <c r="I113" s="41"/>
      <c r="J113" s="206">
        <f>ROUND(J32*T113,2)</f>
        <v>0</v>
      </c>
      <c r="K113" s="41"/>
      <c r="L113" s="207"/>
      <c r="M113" s="208"/>
      <c r="N113" s="209" t="s">
        <v>39</v>
      </c>
      <c r="O113" s="208"/>
      <c r="P113" s="208"/>
      <c r="Q113" s="208"/>
      <c r="R113" s="208"/>
      <c r="S113" s="210"/>
      <c r="T113" s="210"/>
      <c r="U113" s="210"/>
      <c r="V113" s="210"/>
      <c r="W113" s="210"/>
      <c r="X113" s="210"/>
      <c r="Y113" s="210"/>
      <c r="Z113" s="210"/>
      <c r="AA113" s="210"/>
      <c r="AB113" s="210"/>
      <c r="AC113" s="210"/>
      <c r="AD113" s="210"/>
      <c r="AE113" s="210"/>
      <c r="AF113" s="208"/>
      <c r="AG113" s="208"/>
      <c r="AH113" s="208"/>
      <c r="AI113" s="208"/>
      <c r="AJ113" s="208"/>
      <c r="AK113" s="208"/>
      <c r="AL113" s="208"/>
      <c r="AM113" s="208"/>
      <c r="AN113" s="208"/>
      <c r="AO113" s="208"/>
      <c r="AP113" s="208"/>
      <c r="AQ113" s="208"/>
      <c r="AR113" s="208"/>
      <c r="AS113" s="208"/>
      <c r="AT113" s="208"/>
      <c r="AU113" s="208"/>
      <c r="AV113" s="208"/>
      <c r="AW113" s="208"/>
      <c r="AX113" s="208"/>
      <c r="AY113" s="211" t="s">
        <v>143</v>
      </c>
      <c r="AZ113" s="208"/>
      <c r="BA113" s="208"/>
      <c r="BB113" s="208"/>
      <c r="BC113" s="208"/>
      <c r="BD113" s="208"/>
      <c r="BE113" s="212">
        <f>IF(N113="základní",J113,0)</f>
        <v>0</v>
      </c>
      <c r="BF113" s="212">
        <f>IF(N113="snížená",J113,0)</f>
        <v>0</v>
      </c>
      <c r="BG113" s="212">
        <f>IF(N113="zákl. přenesená",J113,0)</f>
        <v>0</v>
      </c>
      <c r="BH113" s="212">
        <f>IF(N113="sníž. přenesená",J113,0)</f>
        <v>0</v>
      </c>
      <c r="BI113" s="212">
        <f>IF(N113="nulová",J113,0)</f>
        <v>0</v>
      </c>
      <c r="BJ113" s="211" t="s">
        <v>8</v>
      </c>
      <c r="BK113" s="208"/>
      <c r="BL113" s="208"/>
      <c r="BM113" s="208"/>
    </row>
    <row r="114" s="2" customForma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9.28" customHeight="1">
      <c r="A115" s="39"/>
      <c r="B115" s="40"/>
      <c r="C115" s="213" t="s">
        <v>144</v>
      </c>
      <c r="D115" s="188"/>
      <c r="E115" s="188"/>
      <c r="F115" s="188"/>
      <c r="G115" s="188"/>
      <c r="H115" s="188"/>
      <c r="I115" s="188"/>
      <c r="J115" s="214">
        <f>ROUND(J98+J107,2)</f>
        <v>0</v>
      </c>
      <c r="K115" s="188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20" s="2" customFormat="1" ht="6.96" customHeight="1">
      <c r="A120" s="39"/>
      <c r="B120" s="69"/>
      <c r="C120" s="70"/>
      <c r="D120" s="70"/>
      <c r="E120" s="70"/>
      <c r="F120" s="70"/>
      <c r="G120" s="70"/>
      <c r="H120" s="70"/>
      <c r="I120" s="70"/>
      <c r="J120" s="70"/>
      <c r="K120" s="70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4.96" customHeight="1">
      <c r="A121" s="39"/>
      <c r="B121" s="40"/>
      <c r="C121" s="24" t="s">
        <v>145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16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186" t="str">
        <f>E7</f>
        <v>Příloha č.1a - Škola hrou, Trutnov, ZŠ R. Frimla 816</v>
      </c>
      <c r="F124" s="33"/>
      <c r="G124" s="33"/>
      <c r="H124" s="33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" customFormat="1" ht="12" customHeight="1">
      <c r="B125" s="22"/>
      <c r="C125" s="33" t="s">
        <v>110</v>
      </c>
      <c r="D125" s="23"/>
      <c r="E125" s="23"/>
      <c r="F125" s="23"/>
      <c r="G125" s="23"/>
      <c r="H125" s="23"/>
      <c r="I125" s="23"/>
      <c r="J125" s="23"/>
      <c r="K125" s="23"/>
      <c r="L125" s="21"/>
    </row>
    <row r="126" s="2" customFormat="1" ht="16.5" customHeight="1">
      <c r="A126" s="39"/>
      <c r="B126" s="40"/>
      <c r="C126" s="41"/>
      <c r="D126" s="41"/>
      <c r="E126" s="186" t="s">
        <v>1656</v>
      </c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1657</v>
      </c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6.5" customHeight="1">
      <c r="A128" s="39"/>
      <c r="B128" s="40"/>
      <c r="C128" s="41"/>
      <c r="D128" s="41"/>
      <c r="E128" s="77" t="str">
        <f>E11</f>
        <v>ELS - Slaboproud</v>
      </c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2" customHeight="1">
      <c r="A130" s="39"/>
      <c r="B130" s="40"/>
      <c r="C130" s="33" t="s">
        <v>20</v>
      </c>
      <c r="D130" s="41"/>
      <c r="E130" s="41"/>
      <c r="F130" s="28" t="str">
        <f>F14</f>
        <v xml:space="preserve"> </v>
      </c>
      <c r="G130" s="41"/>
      <c r="H130" s="41"/>
      <c r="I130" s="33" t="s">
        <v>22</v>
      </c>
      <c r="J130" s="80" t="str">
        <f>IF(J14="","",J14)</f>
        <v>10. 5. 2024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5.15" customHeight="1">
      <c r="A132" s="39"/>
      <c r="B132" s="40"/>
      <c r="C132" s="33" t="s">
        <v>24</v>
      </c>
      <c r="D132" s="41"/>
      <c r="E132" s="41"/>
      <c r="F132" s="28" t="str">
        <f>E17</f>
        <v xml:space="preserve"> </v>
      </c>
      <c r="G132" s="41"/>
      <c r="H132" s="41"/>
      <c r="I132" s="33" t="s">
        <v>30</v>
      </c>
      <c r="J132" s="37" t="str">
        <f>E23</f>
        <v xml:space="preserve"> 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5.15" customHeight="1">
      <c r="A133" s="39"/>
      <c r="B133" s="40"/>
      <c r="C133" s="33" t="s">
        <v>28</v>
      </c>
      <c r="D133" s="41"/>
      <c r="E133" s="41"/>
      <c r="F133" s="28" t="str">
        <f>IF(E20="","",E20)</f>
        <v>Vyplň údaj</v>
      </c>
      <c r="G133" s="41"/>
      <c r="H133" s="41"/>
      <c r="I133" s="33" t="s">
        <v>32</v>
      </c>
      <c r="J133" s="37" t="str">
        <f>E26</f>
        <v xml:space="preserve"> 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0.32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11" customFormat="1" ht="29.28" customHeight="1">
      <c r="A135" s="215"/>
      <c r="B135" s="216"/>
      <c r="C135" s="217" t="s">
        <v>146</v>
      </c>
      <c r="D135" s="218" t="s">
        <v>59</v>
      </c>
      <c r="E135" s="218" t="s">
        <v>55</v>
      </c>
      <c r="F135" s="218" t="s">
        <v>56</v>
      </c>
      <c r="G135" s="218" t="s">
        <v>147</v>
      </c>
      <c r="H135" s="218" t="s">
        <v>148</v>
      </c>
      <c r="I135" s="218" t="s">
        <v>149</v>
      </c>
      <c r="J135" s="219" t="s">
        <v>116</v>
      </c>
      <c r="K135" s="220" t="s">
        <v>150</v>
      </c>
      <c r="L135" s="221"/>
      <c r="M135" s="101" t="s">
        <v>1</v>
      </c>
      <c r="N135" s="102" t="s">
        <v>38</v>
      </c>
      <c r="O135" s="102" t="s">
        <v>151</v>
      </c>
      <c r="P135" s="102" t="s">
        <v>152</v>
      </c>
      <c r="Q135" s="102" t="s">
        <v>153</v>
      </c>
      <c r="R135" s="102" t="s">
        <v>154</v>
      </c>
      <c r="S135" s="102" t="s">
        <v>155</v>
      </c>
      <c r="T135" s="103" t="s">
        <v>156</v>
      </c>
      <c r="U135" s="215"/>
      <c r="V135" s="215"/>
      <c r="W135" s="215"/>
      <c r="X135" s="215"/>
      <c r="Y135" s="215"/>
      <c r="Z135" s="215"/>
      <c r="AA135" s="215"/>
      <c r="AB135" s="215"/>
      <c r="AC135" s="215"/>
      <c r="AD135" s="215"/>
      <c r="AE135" s="215"/>
    </row>
    <row r="136" s="2" customFormat="1" ht="22.8" customHeight="1">
      <c r="A136" s="39"/>
      <c r="B136" s="40"/>
      <c r="C136" s="108" t="s">
        <v>157</v>
      </c>
      <c r="D136" s="41"/>
      <c r="E136" s="41"/>
      <c r="F136" s="41"/>
      <c r="G136" s="41"/>
      <c r="H136" s="41"/>
      <c r="I136" s="41"/>
      <c r="J136" s="222">
        <f>BK136</f>
        <v>0</v>
      </c>
      <c r="K136" s="41"/>
      <c r="L136" s="45"/>
      <c r="M136" s="104"/>
      <c r="N136" s="223"/>
      <c r="O136" s="105"/>
      <c r="P136" s="224">
        <f>P137+P139+P159+P165+P192+P197</f>
        <v>0</v>
      </c>
      <c r="Q136" s="105"/>
      <c r="R136" s="224">
        <f>R137+R139+R159+R165+R192+R197</f>
        <v>0</v>
      </c>
      <c r="S136" s="105"/>
      <c r="T136" s="225">
        <f>T137+T139+T159+T165+T192+T197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73</v>
      </c>
      <c r="AU136" s="18" t="s">
        <v>118</v>
      </c>
      <c r="BK136" s="226">
        <f>BK137+BK139+BK159+BK165+BK192+BK197</f>
        <v>0</v>
      </c>
    </row>
    <row r="137" s="12" customFormat="1" ht="25.92" customHeight="1">
      <c r="A137" s="12"/>
      <c r="B137" s="227"/>
      <c r="C137" s="228"/>
      <c r="D137" s="229" t="s">
        <v>73</v>
      </c>
      <c r="E137" s="230" t="s">
        <v>1867</v>
      </c>
      <c r="F137" s="230" t="s">
        <v>1868</v>
      </c>
      <c r="G137" s="228"/>
      <c r="H137" s="228"/>
      <c r="I137" s="231"/>
      <c r="J137" s="232">
        <f>BK137</f>
        <v>0</v>
      </c>
      <c r="K137" s="228"/>
      <c r="L137" s="233"/>
      <c r="M137" s="234"/>
      <c r="N137" s="235"/>
      <c r="O137" s="235"/>
      <c r="P137" s="236">
        <f>P138</f>
        <v>0</v>
      </c>
      <c r="Q137" s="235"/>
      <c r="R137" s="236">
        <f>R138</f>
        <v>0</v>
      </c>
      <c r="S137" s="235"/>
      <c r="T137" s="237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38" t="s">
        <v>8</v>
      </c>
      <c r="AT137" s="239" t="s">
        <v>73</v>
      </c>
      <c r="AU137" s="239" t="s">
        <v>74</v>
      </c>
      <c r="AY137" s="238" t="s">
        <v>160</v>
      </c>
      <c r="BK137" s="240">
        <f>BK138</f>
        <v>0</v>
      </c>
    </row>
    <row r="138" s="2" customFormat="1" ht="24.15" customHeight="1">
      <c r="A138" s="39"/>
      <c r="B138" s="40"/>
      <c r="C138" s="243" t="s">
        <v>8</v>
      </c>
      <c r="D138" s="243" t="s">
        <v>163</v>
      </c>
      <c r="E138" s="244" t="s">
        <v>1869</v>
      </c>
      <c r="F138" s="245" t="s">
        <v>1870</v>
      </c>
      <c r="G138" s="246" t="s">
        <v>390</v>
      </c>
      <c r="H138" s="247">
        <v>1</v>
      </c>
      <c r="I138" s="248"/>
      <c r="J138" s="247">
        <f>ROUND(I138*H138,0)</f>
        <v>0</v>
      </c>
      <c r="K138" s="249"/>
      <c r="L138" s="45"/>
      <c r="M138" s="250" t="s">
        <v>1</v>
      </c>
      <c r="N138" s="251" t="s">
        <v>39</v>
      </c>
      <c r="O138" s="92"/>
      <c r="P138" s="252">
        <f>O138*H138</f>
        <v>0</v>
      </c>
      <c r="Q138" s="252">
        <v>0</v>
      </c>
      <c r="R138" s="252">
        <f>Q138*H138</f>
        <v>0</v>
      </c>
      <c r="S138" s="252">
        <v>0</v>
      </c>
      <c r="T138" s="25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54" t="s">
        <v>167</v>
      </c>
      <c r="AT138" s="254" t="s">
        <v>163</v>
      </c>
      <c r="AU138" s="254" t="s">
        <v>8</v>
      </c>
      <c r="AY138" s="18" t="s">
        <v>160</v>
      </c>
      <c r="BE138" s="255">
        <f>IF(N138="základní",J138,0)</f>
        <v>0</v>
      </c>
      <c r="BF138" s="255">
        <f>IF(N138="snížená",J138,0)</f>
        <v>0</v>
      </c>
      <c r="BG138" s="255">
        <f>IF(N138="zákl. přenesená",J138,0)</f>
        <v>0</v>
      </c>
      <c r="BH138" s="255">
        <f>IF(N138="sníž. přenesená",J138,0)</f>
        <v>0</v>
      </c>
      <c r="BI138" s="255">
        <f>IF(N138="nulová",J138,0)</f>
        <v>0</v>
      </c>
      <c r="BJ138" s="18" t="s">
        <v>8</v>
      </c>
      <c r="BK138" s="255">
        <f>ROUND(I138*H138,0)</f>
        <v>0</v>
      </c>
      <c r="BL138" s="18" t="s">
        <v>167</v>
      </c>
      <c r="BM138" s="254" t="s">
        <v>1917</v>
      </c>
    </row>
    <row r="139" s="12" customFormat="1" ht="25.92" customHeight="1">
      <c r="A139" s="12"/>
      <c r="B139" s="227"/>
      <c r="C139" s="228"/>
      <c r="D139" s="229" t="s">
        <v>73</v>
      </c>
      <c r="E139" s="230" t="s">
        <v>1668</v>
      </c>
      <c r="F139" s="230" t="s">
        <v>1669</v>
      </c>
      <c r="G139" s="228"/>
      <c r="H139" s="228"/>
      <c r="I139" s="231"/>
      <c r="J139" s="232">
        <f>BK139</f>
        <v>0</v>
      </c>
      <c r="K139" s="228"/>
      <c r="L139" s="233"/>
      <c r="M139" s="234"/>
      <c r="N139" s="235"/>
      <c r="O139" s="235"/>
      <c r="P139" s="236">
        <f>SUM(P140:P158)</f>
        <v>0</v>
      </c>
      <c r="Q139" s="235"/>
      <c r="R139" s="236">
        <f>SUM(R140:R158)</f>
        <v>0</v>
      </c>
      <c r="S139" s="235"/>
      <c r="T139" s="237">
        <f>SUM(T140:T158)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38" t="s">
        <v>8</v>
      </c>
      <c r="AT139" s="239" t="s">
        <v>73</v>
      </c>
      <c r="AU139" s="239" t="s">
        <v>74</v>
      </c>
      <c r="AY139" s="238" t="s">
        <v>160</v>
      </c>
      <c r="BK139" s="240">
        <f>SUM(BK140:BK158)</f>
        <v>0</v>
      </c>
    </row>
    <row r="140" s="2" customFormat="1" ht="24.15" customHeight="1">
      <c r="A140" s="39"/>
      <c r="B140" s="40"/>
      <c r="C140" s="278" t="s">
        <v>83</v>
      </c>
      <c r="D140" s="278" t="s">
        <v>173</v>
      </c>
      <c r="E140" s="279" t="s">
        <v>1670</v>
      </c>
      <c r="F140" s="280" t="s">
        <v>1671</v>
      </c>
      <c r="G140" s="281" t="s">
        <v>1672</v>
      </c>
      <c r="H140" s="282">
        <v>27</v>
      </c>
      <c r="I140" s="283"/>
      <c r="J140" s="282">
        <f>ROUND(I140*H140,0)</f>
        <v>0</v>
      </c>
      <c r="K140" s="284"/>
      <c r="L140" s="285"/>
      <c r="M140" s="286" t="s">
        <v>1</v>
      </c>
      <c r="N140" s="287" t="s">
        <v>39</v>
      </c>
      <c r="O140" s="92"/>
      <c r="P140" s="252">
        <f>O140*H140</f>
        <v>0</v>
      </c>
      <c r="Q140" s="252">
        <v>0</v>
      </c>
      <c r="R140" s="252">
        <f>Q140*H140</f>
        <v>0</v>
      </c>
      <c r="S140" s="252">
        <v>0</v>
      </c>
      <c r="T140" s="25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54" t="s">
        <v>176</v>
      </c>
      <c r="AT140" s="254" t="s">
        <v>173</v>
      </c>
      <c r="AU140" s="254" t="s">
        <v>8</v>
      </c>
      <c r="AY140" s="18" t="s">
        <v>160</v>
      </c>
      <c r="BE140" s="255">
        <f>IF(N140="základní",J140,0)</f>
        <v>0</v>
      </c>
      <c r="BF140" s="255">
        <f>IF(N140="snížená",J140,0)</f>
        <v>0</v>
      </c>
      <c r="BG140" s="255">
        <f>IF(N140="zákl. přenesená",J140,0)</f>
        <v>0</v>
      </c>
      <c r="BH140" s="255">
        <f>IF(N140="sníž. přenesená",J140,0)</f>
        <v>0</v>
      </c>
      <c r="BI140" s="255">
        <f>IF(N140="nulová",J140,0)</f>
        <v>0</v>
      </c>
      <c r="BJ140" s="18" t="s">
        <v>8</v>
      </c>
      <c r="BK140" s="255">
        <f>ROUND(I140*H140,0)</f>
        <v>0</v>
      </c>
      <c r="BL140" s="18" t="s">
        <v>167</v>
      </c>
      <c r="BM140" s="254" t="s">
        <v>83</v>
      </c>
    </row>
    <row r="141" s="2" customFormat="1" ht="21.75" customHeight="1">
      <c r="A141" s="39"/>
      <c r="B141" s="40"/>
      <c r="C141" s="243" t="s">
        <v>185</v>
      </c>
      <c r="D141" s="243" t="s">
        <v>163</v>
      </c>
      <c r="E141" s="244" t="s">
        <v>1673</v>
      </c>
      <c r="F141" s="245" t="s">
        <v>1674</v>
      </c>
      <c r="G141" s="246" t="s">
        <v>1672</v>
      </c>
      <c r="H141" s="247">
        <v>27</v>
      </c>
      <c r="I141" s="248"/>
      <c r="J141" s="247">
        <f>ROUND(I141*H141,0)</f>
        <v>0</v>
      </c>
      <c r="K141" s="249"/>
      <c r="L141" s="45"/>
      <c r="M141" s="250" t="s">
        <v>1</v>
      </c>
      <c r="N141" s="251" t="s">
        <v>39</v>
      </c>
      <c r="O141" s="92"/>
      <c r="P141" s="252">
        <f>O141*H141</f>
        <v>0</v>
      </c>
      <c r="Q141" s="252">
        <v>0</v>
      </c>
      <c r="R141" s="252">
        <f>Q141*H141</f>
        <v>0</v>
      </c>
      <c r="S141" s="252">
        <v>0</v>
      </c>
      <c r="T141" s="25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54" t="s">
        <v>167</v>
      </c>
      <c r="AT141" s="254" t="s">
        <v>163</v>
      </c>
      <c r="AU141" s="254" t="s">
        <v>8</v>
      </c>
      <c r="AY141" s="18" t="s">
        <v>160</v>
      </c>
      <c r="BE141" s="255">
        <f>IF(N141="základní",J141,0)</f>
        <v>0</v>
      </c>
      <c r="BF141" s="255">
        <f>IF(N141="snížená",J141,0)</f>
        <v>0</v>
      </c>
      <c r="BG141" s="255">
        <f>IF(N141="zákl. přenesená",J141,0)</f>
        <v>0</v>
      </c>
      <c r="BH141" s="255">
        <f>IF(N141="sníž. přenesená",J141,0)</f>
        <v>0</v>
      </c>
      <c r="BI141" s="255">
        <f>IF(N141="nulová",J141,0)</f>
        <v>0</v>
      </c>
      <c r="BJ141" s="18" t="s">
        <v>8</v>
      </c>
      <c r="BK141" s="255">
        <f>ROUND(I141*H141,0)</f>
        <v>0</v>
      </c>
      <c r="BL141" s="18" t="s">
        <v>167</v>
      </c>
      <c r="BM141" s="254" t="s">
        <v>167</v>
      </c>
    </row>
    <row r="142" s="2" customFormat="1" ht="16.5" customHeight="1">
      <c r="A142" s="39"/>
      <c r="B142" s="40"/>
      <c r="C142" s="278" t="s">
        <v>167</v>
      </c>
      <c r="D142" s="278" t="s">
        <v>173</v>
      </c>
      <c r="E142" s="279" t="s">
        <v>1918</v>
      </c>
      <c r="F142" s="280" t="s">
        <v>1919</v>
      </c>
      <c r="G142" s="281" t="s">
        <v>1672</v>
      </c>
      <c r="H142" s="282">
        <v>3</v>
      </c>
      <c r="I142" s="283"/>
      <c r="J142" s="282">
        <f>ROUND(I142*H142,0)</f>
        <v>0</v>
      </c>
      <c r="K142" s="284"/>
      <c r="L142" s="285"/>
      <c r="M142" s="286" t="s">
        <v>1</v>
      </c>
      <c r="N142" s="287" t="s">
        <v>39</v>
      </c>
      <c r="O142" s="92"/>
      <c r="P142" s="252">
        <f>O142*H142</f>
        <v>0</v>
      </c>
      <c r="Q142" s="252">
        <v>0</v>
      </c>
      <c r="R142" s="252">
        <f>Q142*H142</f>
        <v>0</v>
      </c>
      <c r="S142" s="252">
        <v>0</v>
      </c>
      <c r="T142" s="25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54" t="s">
        <v>176</v>
      </c>
      <c r="AT142" s="254" t="s">
        <v>173</v>
      </c>
      <c r="AU142" s="254" t="s">
        <v>8</v>
      </c>
      <c r="AY142" s="18" t="s">
        <v>160</v>
      </c>
      <c r="BE142" s="255">
        <f>IF(N142="základní",J142,0)</f>
        <v>0</v>
      </c>
      <c r="BF142" s="255">
        <f>IF(N142="snížená",J142,0)</f>
        <v>0</v>
      </c>
      <c r="BG142" s="255">
        <f>IF(N142="zákl. přenesená",J142,0)</f>
        <v>0</v>
      </c>
      <c r="BH142" s="255">
        <f>IF(N142="sníž. přenesená",J142,0)</f>
        <v>0</v>
      </c>
      <c r="BI142" s="255">
        <f>IF(N142="nulová",J142,0)</f>
        <v>0</v>
      </c>
      <c r="BJ142" s="18" t="s">
        <v>8</v>
      </c>
      <c r="BK142" s="255">
        <f>ROUND(I142*H142,0)</f>
        <v>0</v>
      </c>
      <c r="BL142" s="18" t="s">
        <v>167</v>
      </c>
      <c r="BM142" s="254" t="s">
        <v>558</v>
      </c>
    </row>
    <row r="143" s="2" customFormat="1" ht="24.15" customHeight="1">
      <c r="A143" s="39"/>
      <c r="B143" s="40"/>
      <c r="C143" s="243" t="s">
        <v>294</v>
      </c>
      <c r="D143" s="243" t="s">
        <v>163</v>
      </c>
      <c r="E143" s="244" t="s">
        <v>1920</v>
      </c>
      <c r="F143" s="245" t="s">
        <v>1921</v>
      </c>
      <c r="G143" s="246" t="s">
        <v>1672</v>
      </c>
      <c r="H143" s="247">
        <v>3</v>
      </c>
      <c r="I143" s="248"/>
      <c r="J143" s="247">
        <f>ROUND(I143*H143,0)</f>
        <v>0</v>
      </c>
      <c r="K143" s="249"/>
      <c r="L143" s="45"/>
      <c r="M143" s="250" t="s">
        <v>1</v>
      </c>
      <c r="N143" s="251" t="s">
        <v>39</v>
      </c>
      <c r="O143" s="92"/>
      <c r="P143" s="252">
        <f>O143*H143</f>
        <v>0</v>
      </c>
      <c r="Q143" s="252">
        <v>0</v>
      </c>
      <c r="R143" s="252">
        <f>Q143*H143</f>
        <v>0</v>
      </c>
      <c r="S143" s="252">
        <v>0</v>
      </c>
      <c r="T143" s="25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54" t="s">
        <v>167</v>
      </c>
      <c r="AT143" s="254" t="s">
        <v>163</v>
      </c>
      <c r="AU143" s="254" t="s">
        <v>8</v>
      </c>
      <c r="AY143" s="18" t="s">
        <v>160</v>
      </c>
      <c r="BE143" s="255">
        <f>IF(N143="základní",J143,0)</f>
        <v>0</v>
      </c>
      <c r="BF143" s="255">
        <f>IF(N143="snížená",J143,0)</f>
        <v>0</v>
      </c>
      <c r="BG143" s="255">
        <f>IF(N143="zákl. přenesená",J143,0)</f>
        <v>0</v>
      </c>
      <c r="BH143" s="255">
        <f>IF(N143="sníž. přenesená",J143,0)</f>
        <v>0</v>
      </c>
      <c r="BI143" s="255">
        <f>IF(N143="nulová",J143,0)</f>
        <v>0</v>
      </c>
      <c r="BJ143" s="18" t="s">
        <v>8</v>
      </c>
      <c r="BK143" s="255">
        <f>ROUND(I143*H143,0)</f>
        <v>0</v>
      </c>
      <c r="BL143" s="18" t="s">
        <v>167</v>
      </c>
      <c r="BM143" s="254" t="s">
        <v>176</v>
      </c>
    </row>
    <row r="144" s="2" customFormat="1" ht="21.75" customHeight="1">
      <c r="A144" s="39"/>
      <c r="B144" s="40"/>
      <c r="C144" s="278" t="s">
        <v>558</v>
      </c>
      <c r="D144" s="278" t="s">
        <v>173</v>
      </c>
      <c r="E144" s="279" t="s">
        <v>1675</v>
      </c>
      <c r="F144" s="280" t="s">
        <v>1922</v>
      </c>
      <c r="G144" s="281" t="s">
        <v>1672</v>
      </c>
      <c r="H144" s="282">
        <v>20</v>
      </c>
      <c r="I144" s="283"/>
      <c r="J144" s="282">
        <f>ROUND(I144*H144,0)</f>
        <v>0</v>
      </c>
      <c r="K144" s="284"/>
      <c r="L144" s="285"/>
      <c r="M144" s="286" t="s">
        <v>1</v>
      </c>
      <c r="N144" s="287" t="s">
        <v>39</v>
      </c>
      <c r="O144" s="92"/>
      <c r="P144" s="252">
        <f>O144*H144</f>
        <v>0</v>
      </c>
      <c r="Q144" s="252">
        <v>0</v>
      </c>
      <c r="R144" s="252">
        <f>Q144*H144</f>
        <v>0</v>
      </c>
      <c r="S144" s="252">
        <v>0</v>
      </c>
      <c r="T144" s="25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54" t="s">
        <v>176</v>
      </c>
      <c r="AT144" s="254" t="s">
        <v>173</v>
      </c>
      <c r="AU144" s="254" t="s">
        <v>8</v>
      </c>
      <c r="AY144" s="18" t="s">
        <v>160</v>
      </c>
      <c r="BE144" s="255">
        <f>IF(N144="základní",J144,0)</f>
        <v>0</v>
      </c>
      <c r="BF144" s="255">
        <f>IF(N144="snížená",J144,0)</f>
        <v>0</v>
      </c>
      <c r="BG144" s="255">
        <f>IF(N144="zákl. přenesená",J144,0)</f>
        <v>0</v>
      </c>
      <c r="BH144" s="255">
        <f>IF(N144="sníž. přenesená",J144,0)</f>
        <v>0</v>
      </c>
      <c r="BI144" s="255">
        <f>IF(N144="nulová",J144,0)</f>
        <v>0</v>
      </c>
      <c r="BJ144" s="18" t="s">
        <v>8</v>
      </c>
      <c r="BK144" s="255">
        <f>ROUND(I144*H144,0)</f>
        <v>0</v>
      </c>
      <c r="BL144" s="18" t="s">
        <v>167</v>
      </c>
      <c r="BM144" s="254" t="s">
        <v>323</v>
      </c>
    </row>
    <row r="145" s="2" customFormat="1" ht="16.5" customHeight="1">
      <c r="A145" s="39"/>
      <c r="B145" s="40"/>
      <c r="C145" s="243" t="s">
        <v>309</v>
      </c>
      <c r="D145" s="243" t="s">
        <v>163</v>
      </c>
      <c r="E145" s="244" t="s">
        <v>1923</v>
      </c>
      <c r="F145" s="245" t="s">
        <v>1924</v>
      </c>
      <c r="G145" s="246" t="s">
        <v>1672</v>
      </c>
      <c r="H145" s="247">
        <v>20</v>
      </c>
      <c r="I145" s="248"/>
      <c r="J145" s="247">
        <f>ROUND(I145*H145,0)</f>
        <v>0</v>
      </c>
      <c r="K145" s="249"/>
      <c r="L145" s="45"/>
      <c r="M145" s="250" t="s">
        <v>1</v>
      </c>
      <c r="N145" s="251" t="s">
        <v>39</v>
      </c>
      <c r="O145" s="92"/>
      <c r="P145" s="252">
        <f>O145*H145</f>
        <v>0</v>
      </c>
      <c r="Q145" s="252">
        <v>0</v>
      </c>
      <c r="R145" s="252">
        <f>Q145*H145</f>
        <v>0</v>
      </c>
      <c r="S145" s="252">
        <v>0</v>
      </c>
      <c r="T145" s="25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54" t="s">
        <v>167</v>
      </c>
      <c r="AT145" s="254" t="s">
        <v>163</v>
      </c>
      <c r="AU145" s="254" t="s">
        <v>8</v>
      </c>
      <c r="AY145" s="18" t="s">
        <v>160</v>
      </c>
      <c r="BE145" s="255">
        <f>IF(N145="základní",J145,0)</f>
        <v>0</v>
      </c>
      <c r="BF145" s="255">
        <f>IF(N145="snížená",J145,0)</f>
        <v>0</v>
      </c>
      <c r="BG145" s="255">
        <f>IF(N145="zákl. přenesená",J145,0)</f>
        <v>0</v>
      </c>
      <c r="BH145" s="255">
        <f>IF(N145="sníž. přenesená",J145,0)</f>
        <v>0</v>
      </c>
      <c r="BI145" s="255">
        <f>IF(N145="nulová",J145,0)</f>
        <v>0</v>
      </c>
      <c r="BJ145" s="18" t="s">
        <v>8</v>
      </c>
      <c r="BK145" s="255">
        <f>ROUND(I145*H145,0)</f>
        <v>0</v>
      </c>
      <c r="BL145" s="18" t="s">
        <v>167</v>
      </c>
      <c r="BM145" s="254" t="s">
        <v>9</v>
      </c>
    </row>
    <row r="146" s="2" customFormat="1" ht="16.5" customHeight="1">
      <c r="A146" s="39"/>
      <c r="B146" s="40"/>
      <c r="C146" s="278" t="s">
        <v>176</v>
      </c>
      <c r="D146" s="278" t="s">
        <v>173</v>
      </c>
      <c r="E146" s="279" t="s">
        <v>1925</v>
      </c>
      <c r="F146" s="280" t="s">
        <v>1926</v>
      </c>
      <c r="G146" s="281" t="s">
        <v>1672</v>
      </c>
      <c r="H146" s="282">
        <v>3</v>
      </c>
      <c r="I146" s="283"/>
      <c r="J146" s="282">
        <f>ROUND(I146*H146,0)</f>
        <v>0</v>
      </c>
      <c r="K146" s="284"/>
      <c r="L146" s="285"/>
      <c r="M146" s="286" t="s">
        <v>1</v>
      </c>
      <c r="N146" s="287" t="s">
        <v>39</v>
      </c>
      <c r="O146" s="92"/>
      <c r="P146" s="252">
        <f>O146*H146</f>
        <v>0</v>
      </c>
      <c r="Q146" s="252">
        <v>0</v>
      </c>
      <c r="R146" s="252">
        <f>Q146*H146</f>
        <v>0</v>
      </c>
      <c r="S146" s="252">
        <v>0</v>
      </c>
      <c r="T146" s="25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54" t="s">
        <v>176</v>
      </c>
      <c r="AT146" s="254" t="s">
        <v>173</v>
      </c>
      <c r="AU146" s="254" t="s">
        <v>8</v>
      </c>
      <c r="AY146" s="18" t="s">
        <v>160</v>
      </c>
      <c r="BE146" s="255">
        <f>IF(N146="základní",J146,0)</f>
        <v>0</v>
      </c>
      <c r="BF146" s="255">
        <f>IF(N146="snížená",J146,0)</f>
        <v>0</v>
      </c>
      <c r="BG146" s="255">
        <f>IF(N146="zákl. přenesená",J146,0)</f>
        <v>0</v>
      </c>
      <c r="BH146" s="255">
        <f>IF(N146="sníž. přenesená",J146,0)</f>
        <v>0</v>
      </c>
      <c r="BI146" s="255">
        <f>IF(N146="nulová",J146,0)</f>
        <v>0</v>
      </c>
      <c r="BJ146" s="18" t="s">
        <v>8</v>
      </c>
      <c r="BK146" s="255">
        <f>ROUND(I146*H146,0)</f>
        <v>0</v>
      </c>
      <c r="BL146" s="18" t="s">
        <v>167</v>
      </c>
      <c r="BM146" s="254" t="s">
        <v>344</v>
      </c>
    </row>
    <row r="147" s="2" customFormat="1" ht="24.15" customHeight="1">
      <c r="A147" s="39"/>
      <c r="B147" s="40"/>
      <c r="C147" s="243" t="s">
        <v>194</v>
      </c>
      <c r="D147" s="243" t="s">
        <v>163</v>
      </c>
      <c r="E147" s="244" t="s">
        <v>1927</v>
      </c>
      <c r="F147" s="245" t="s">
        <v>1928</v>
      </c>
      <c r="G147" s="246" t="s">
        <v>1672</v>
      </c>
      <c r="H147" s="247">
        <v>3</v>
      </c>
      <c r="I147" s="248"/>
      <c r="J147" s="247">
        <f>ROUND(I147*H147,0)</f>
        <v>0</v>
      </c>
      <c r="K147" s="249"/>
      <c r="L147" s="45"/>
      <c r="M147" s="250" t="s">
        <v>1</v>
      </c>
      <c r="N147" s="251" t="s">
        <v>39</v>
      </c>
      <c r="O147" s="92"/>
      <c r="P147" s="252">
        <f>O147*H147</f>
        <v>0</v>
      </c>
      <c r="Q147" s="252">
        <v>0</v>
      </c>
      <c r="R147" s="252">
        <f>Q147*H147</f>
        <v>0</v>
      </c>
      <c r="S147" s="252">
        <v>0</v>
      </c>
      <c r="T147" s="25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54" t="s">
        <v>167</v>
      </c>
      <c r="AT147" s="254" t="s">
        <v>163</v>
      </c>
      <c r="AU147" s="254" t="s">
        <v>8</v>
      </c>
      <c r="AY147" s="18" t="s">
        <v>160</v>
      </c>
      <c r="BE147" s="255">
        <f>IF(N147="základní",J147,0)</f>
        <v>0</v>
      </c>
      <c r="BF147" s="255">
        <f>IF(N147="snížená",J147,0)</f>
        <v>0</v>
      </c>
      <c r="BG147" s="255">
        <f>IF(N147="zákl. přenesená",J147,0)</f>
        <v>0</v>
      </c>
      <c r="BH147" s="255">
        <f>IF(N147="sníž. přenesená",J147,0)</f>
        <v>0</v>
      </c>
      <c r="BI147" s="255">
        <f>IF(N147="nulová",J147,0)</f>
        <v>0</v>
      </c>
      <c r="BJ147" s="18" t="s">
        <v>8</v>
      </c>
      <c r="BK147" s="255">
        <f>ROUND(I147*H147,0)</f>
        <v>0</v>
      </c>
      <c r="BL147" s="18" t="s">
        <v>167</v>
      </c>
      <c r="BM147" s="254" t="s">
        <v>260</v>
      </c>
    </row>
    <row r="148" s="2" customFormat="1" ht="24.15" customHeight="1">
      <c r="A148" s="39"/>
      <c r="B148" s="40"/>
      <c r="C148" s="278" t="s">
        <v>323</v>
      </c>
      <c r="D148" s="278" t="s">
        <v>173</v>
      </c>
      <c r="E148" s="279" t="s">
        <v>1929</v>
      </c>
      <c r="F148" s="280" t="s">
        <v>1930</v>
      </c>
      <c r="G148" s="281" t="s">
        <v>316</v>
      </c>
      <c r="H148" s="282">
        <v>150</v>
      </c>
      <c r="I148" s="283"/>
      <c r="J148" s="282">
        <f>ROUND(I148*H148,0)</f>
        <v>0</v>
      </c>
      <c r="K148" s="284"/>
      <c r="L148" s="285"/>
      <c r="M148" s="286" t="s">
        <v>1</v>
      </c>
      <c r="N148" s="287" t="s">
        <v>39</v>
      </c>
      <c r="O148" s="92"/>
      <c r="P148" s="252">
        <f>O148*H148</f>
        <v>0</v>
      </c>
      <c r="Q148" s="252">
        <v>0</v>
      </c>
      <c r="R148" s="252">
        <f>Q148*H148</f>
        <v>0</v>
      </c>
      <c r="S148" s="252">
        <v>0</v>
      </c>
      <c r="T148" s="25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54" t="s">
        <v>176</v>
      </c>
      <c r="AT148" s="254" t="s">
        <v>173</v>
      </c>
      <c r="AU148" s="254" t="s">
        <v>8</v>
      </c>
      <c r="AY148" s="18" t="s">
        <v>160</v>
      </c>
      <c r="BE148" s="255">
        <f>IF(N148="základní",J148,0)</f>
        <v>0</v>
      </c>
      <c r="BF148" s="255">
        <f>IF(N148="snížená",J148,0)</f>
        <v>0</v>
      </c>
      <c r="BG148" s="255">
        <f>IF(N148="zákl. přenesená",J148,0)</f>
        <v>0</v>
      </c>
      <c r="BH148" s="255">
        <f>IF(N148="sníž. přenesená",J148,0)</f>
        <v>0</v>
      </c>
      <c r="BI148" s="255">
        <f>IF(N148="nulová",J148,0)</f>
        <v>0</v>
      </c>
      <c r="BJ148" s="18" t="s">
        <v>8</v>
      </c>
      <c r="BK148" s="255">
        <f>ROUND(I148*H148,0)</f>
        <v>0</v>
      </c>
      <c r="BL148" s="18" t="s">
        <v>167</v>
      </c>
      <c r="BM148" s="254" t="s">
        <v>609</v>
      </c>
    </row>
    <row r="149" s="2" customFormat="1" ht="24.15" customHeight="1">
      <c r="A149" s="39"/>
      <c r="B149" s="40"/>
      <c r="C149" s="243" t="s">
        <v>332</v>
      </c>
      <c r="D149" s="243" t="s">
        <v>163</v>
      </c>
      <c r="E149" s="244" t="s">
        <v>1931</v>
      </c>
      <c r="F149" s="245" t="s">
        <v>1932</v>
      </c>
      <c r="G149" s="246" t="s">
        <v>316</v>
      </c>
      <c r="H149" s="247">
        <v>150</v>
      </c>
      <c r="I149" s="248"/>
      <c r="J149" s="247">
        <f>ROUND(I149*H149,0)</f>
        <v>0</v>
      </c>
      <c r="K149" s="249"/>
      <c r="L149" s="45"/>
      <c r="M149" s="250" t="s">
        <v>1</v>
      </c>
      <c r="N149" s="251" t="s">
        <v>39</v>
      </c>
      <c r="O149" s="92"/>
      <c r="P149" s="252">
        <f>O149*H149</f>
        <v>0</v>
      </c>
      <c r="Q149" s="252">
        <v>0</v>
      </c>
      <c r="R149" s="252">
        <f>Q149*H149</f>
        <v>0</v>
      </c>
      <c r="S149" s="252">
        <v>0</v>
      </c>
      <c r="T149" s="25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54" t="s">
        <v>167</v>
      </c>
      <c r="AT149" s="254" t="s">
        <v>163</v>
      </c>
      <c r="AU149" s="254" t="s">
        <v>8</v>
      </c>
      <c r="AY149" s="18" t="s">
        <v>160</v>
      </c>
      <c r="BE149" s="255">
        <f>IF(N149="základní",J149,0)</f>
        <v>0</v>
      </c>
      <c r="BF149" s="255">
        <f>IF(N149="snížená",J149,0)</f>
        <v>0</v>
      </c>
      <c r="BG149" s="255">
        <f>IF(N149="zákl. přenesená",J149,0)</f>
        <v>0</v>
      </c>
      <c r="BH149" s="255">
        <f>IF(N149="sníž. přenesená",J149,0)</f>
        <v>0</v>
      </c>
      <c r="BI149" s="255">
        <f>IF(N149="nulová",J149,0)</f>
        <v>0</v>
      </c>
      <c r="BJ149" s="18" t="s">
        <v>8</v>
      </c>
      <c r="BK149" s="255">
        <f>ROUND(I149*H149,0)</f>
        <v>0</v>
      </c>
      <c r="BL149" s="18" t="s">
        <v>167</v>
      </c>
      <c r="BM149" s="254" t="s">
        <v>411</v>
      </c>
    </row>
    <row r="150" s="2" customFormat="1" ht="24.15" customHeight="1">
      <c r="A150" s="39"/>
      <c r="B150" s="40"/>
      <c r="C150" s="278" t="s">
        <v>9</v>
      </c>
      <c r="D150" s="278" t="s">
        <v>173</v>
      </c>
      <c r="E150" s="279" t="s">
        <v>1679</v>
      </c>
      <c r="F150" s="280" t="s">
        <v>1680</v>
      </c>
      <c r="G150" s="281" t="s">
        <v>316</v>
      </c>
      <c r="H150" s="282">
        <v>288</v>
      </c>
      <c r="I150" s="283"/>
      <c r="J150" s="282">
        <f>ROUND(I150*H150,0)</f>
        <v>0</v>
      </c>
      <c r="K150" s="284"/>
      <c r="L150" s="285"/>
      <c r="M150" s="286" t="s">
        <v>1</v>
      </c>
      <c r="N150" s="287" t="s">
        <v>39</v>
      </c>
      <c r="O150" s="92"/>
      <c r="P150" s="252">
        <f>O150*H150</f>
        <v>0</v>
      </c>
      <c r="Q150" s="252">
        <v>0</v>
      </c>
      <c r="R150" s="252">
        <f>Q150*H150</f>
        <v>0</v>
      </c>
      <c r="S150" s="252">
        <v>0</v>
      </c>
      <c r="T150" s="25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54" t="s">
        <v>176</v>
      </c>
      <c r="AT150" s="254" t="s">
        <v>173</v>
      </c>
      <c r="AU150" s="254" t="s">
        <v>8</v>
      </c>
      <c r="AY150" s="18" t="s">
        <v>160</v>
      </c>
      <c r="BE150" s="255">
        <f>IF(N150="základní",J150,0)</f>
        <v>0</v>
      </c>
      <c r="BF150" s="255">
        <f>IF(N150="snížená",J150,0)</f>
        <v>0</v>
      </c>
      <c r="BG150" s="255">
        <f>IF(N150="zákl. přenesená",J150,0)</f>
        <v>0</v>
      </c>
      <c r="BH150" s="255">
        <f>IF(N150="sníž. přenesená",J150,0)</f>
        <v>0</v>
      </c>
      <c r="BI150" s="255">
        <f>IF(N150="nulová",J150,0)</f>
        <v>0</v>
      </c>
      <c r="BJ150" s="18" t="s">
        <v>8</v>
      </c>
      <c r="BK150" s="255">
        <f>ROUND(I150*H150,0)</f>
        <v>0</v>
      </c>
      <c r="BL150" s="18" t="s">
        <v>167</v>
      </c>
      <c r="BM150" s="254" t="s">
        <v>451</v>
      </c>
    </row>
    <row r="151" s="2" customFormat="1" ht="24.15" customHeight="1">
      <c r="A151" s="39"/>
      <c r="B151" s="40"/>
      <c r="C151" s="278" t="s">
        <v>340</v>
      </c>
      <c r="D151" s="278" t="s">
        <v>173</v>
      </c>
      <c r="E151" s="279" t="s">
        <v>1681</v>
      </c>
      <c r="F151" s="280" t="s">
        <v>1682</v>
      </c>
      <c r="G151" s="281" t="s">
        <v>316</v>
      </c>
      <c r="H151" s="282">
        <v>12</v>
      </c>
      <c r="I151" s="283"/>
      <c r="J151" s="282">
        <f>ROUND(I151*H151,0)</f>
        <v>0</v>
      </c>
      <c r="K151" s="284"/>
      <c r="L151" s="285"/>
      <c r="M151" s="286" t="s">
        <v>1</v>
      </c>
      <c r="N151" s="287" t="s">
        <v>39</v>
      </c>
      <c r="O151" s="92"/>
      <c r="P151" s="252">
        <f>O151*H151</f>
        <v>0</v>
      </c>
      <c r="Q151" s="252">
        <v>0</v>
      </c>
      <c r="R151" s="252">
        <f>Q151*H151</f>
        <v>0</v>
      </c>
      <c r="S151" s="252">
        <v>0</v>
      </c>
      <c r="T151" s="25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54" t="s">
        <v>176</v>
      </c>
      <c r="AT151" s="254" t="s">
        <v>173</v>
      </c>
      <c r="AU151" s="254" t="s">
        <v>8</v>
      </c>
      <c r="AY151" s="18" t="s">
        <v>160</v>
      </c>
      <c r="BE151" s="255">
        <f>IF(N151="základní",J151,0)</f>
        <v>0</v>
      </c>
      <c r="BF151" s="255">
        <f>IF(N151="snížená",J151,0)</f>
        <v>0</v>
      </c>
      <c r="BG151" s="255">
        <f>IF(N151="zákl. přenesená",J151,0)</f>
        <v>0</v>
      </c>
      <c r="BH151" s="255">
        <f>IF(N151="sníž. přenesená",J151,0)</f>
        <v>0</v>
      </c>
      <c r="BI151" s="255">
        <f>IF(N151="nulová",J151,0)</f>
        <v>0</v>
      </c>
      <c r="BJ151" s="18" t="s">
        <v>8</v>
      </c>
      <c r="BK151" s="255">
        <f>ROUND(I151*H151,0)</f>
        <v>0</v>
      </c>
      <c r="BL151" s="18" t="s">
        <v>167</v>
      </c>
      <c r="BM151" s="254" t="s">
        <v>500</v>
      </c>
    </row>
    <row r="152" s="2" customFormat="1" ht="24.15" customHeight="1">
      <c r="A152" s="39"/>
      <c r="B152" s="40"/>
      <c r="C152" s="243" t="s">
        <v>344</v>
      </c>
      <c r="D152" s="243" t="s">
        <v>163</v>
      </c>
      <c r="E152" s="244" t="s">
        <v>1683</v>
      </c>
      <c r="F152" s="245" t="s">
        <v>1684</v>
      </c>
      <c r="G152" s="246" t="s">
        <v>316</v>
      </c>
      <c r="H152" s="247">
        <v>300</v>
      </c>
      <c r="I152" s="248"/>
      <c r="J152" s="247">
        <f>ROUND(I152*H152,0)</f>
        <v>0</v>
      </c>
      <c r="K152" s="249"/>
      <c r="L152" s="45"/>
      <c r="M152" s="250" t="s">
        <v>1</v>
      </c>
      <c r="N152" s="251" t="s">
        <v>39</v>
      </c>
      <c r="O152" s="92"/>
      <c r="P152" s="252">
        <f>O152*H152</f>
        <v>0</v>
      </c>
      <c r="Q152" s="252">
        <v>0</v>
      </c>
      <c r="R152" s="252">
        <f>Q152*H152</f>
        <v>0</v>
      </c>
      <c r="S152" s="252">
        <v>0</v>
      </c>
      <c r="T152" s="25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54" t="s">
        <v>167</v>
      </c>
      <c r="AT152" s="254" t="s">
        <v>163</v>
      </c>
      <c r="AU152" s="254" t="s">
        <v>8</v>
      </c>
      <c r="AY152" s="18" t="s">
        <v>160</v>
      </c>
      <c r="BE152" s="255">
        <f>IF(N152="základní",J152,0)</f>
        <v>0</v>
      </c>
      <c r="BF152" s="255">
        <f>IF(N152="snížená",J152,0)</f>
        <v>0</v>
      </c>
      <c r="BG152" s="255">
        <f>IF(N152="zákl. přenesená",J152,0)</f>
        <v>0</v>
      </c>
      <c r="BH152" s="255">
        <f>IF(N152="sníž. přenesená",J152,0)</f>
        <v>0</v>
      </c>
      <c r="BI152" s="255">
        <f>IF(N152="nulová",J152,0)</f>
        <v>0</v>
      </c>
      <c r="BJ152" s="18" t="s">
        <v>8</v>
      </c>
      <c r="BK152" s="255">
        <f>ROUND(I152*H152,0)</f>
        <v>0</v>
      </c>
      <c r="BL152" s="18" t="s">
        <v>167</v>
      </c>
      <c r="BM152" s="254" t="s">
        <v>518</v>
      </c>
    </row>
    <row r="153" s="2" customFormat="1" ht="24.15" customHeight="1">
      <c r="A153" s="39"/>
      <c r="B153" s="40"/>
      <c r="C153" s="278" t="s">
        <v>349</v>
      </c>
      <c r="D153" s="278" t="s">
        <v>173</v>
      </c>
      <c r="E153" s="279" t="s">
        <v>1933</v>
      </c>
      <c r="F153" s="280" t="s">
        <v>1934</v>
      </c>
      <c r="G153" s="281" t="s">
        <v>316</v>
      </c>
      <c r="H153" s="282">
        <v>24</v>
      </c>
      <c r="I153" s="283"/>
      <c r="J153" s="282">
        <f>ROUND(I153*H153,0)</f>
        <v>0</v>
      </c>
      <c r="K153" s="284"/>
      <c r="L153" s="285"/>
      <c r="M153" s="286" t="s">
        <v>1</v>
      </c>
      <c r="N153" s="287" t="s">
        <v>39</v>
      </c>
      <c r="O153" s="92"/>
      <c r="P153" s="252">
        <f>O153*H153</f>
        <v>0</v>
      </c>
      <c r="Q153" s="252">
        <v>0</v>
      </c>
      <c r="R153" s="252">
        <f>Q153*H153</f>
        <v>0</v>
      </c>
      <c r="S153" s="252">
        <v>0</v>
      </c>
      <c r="T153" s="25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54" t="s">
        <v>176</v>
      </c>
      <c r="AT153" s="254" t="s">
        <v>173</v>
      </c>
      <c r="AU153" s="254" t="s">
        <v>8</v>
      </c>
      <c r="AY153" s="18" t="s">
        <v>160</v>
      </c>
      <c r="BE153" s="255">
        <f>IF(N153="základní",J153,0)</f>
        <v>0</v>
      </c>
      <c r="BF153" s="255">
        <f>IF(N153="snížená",J153,0)</f>
        <v>0</v>
      </c>
      <c r="BG153" s="255">
        <f>IF(N153="zákl. přenesená",J153,0)</f>
        <v>0</v>
      </c>
      <c r="BH153" s="255">
        <f>IF(N153="sníž. přenesená",J153,0)</f>
        <v>0</v>
      </c>
      <c r="BI153" s="255">
        <f>IF(N153="nulová",J153,0)</f>
        <v>0</v>
      </c>
      <c r="BJ153" s="18" t="s">
        <v>8</v>
      </c>
      <c r="BK153" s="255">
        <f>ROUND(I153*H153,0)</f>
        <v>0</v>
      </c>
      <c r="BL153" s="18" t="s">
        <v>167</v>
      </c>
      <c r="BM153" s="254" t="s">
        <v>700</v>
      </c>
    </row>
    <row r="154" s="2" customFormat="1" ht="24.15" customHeight="1">
      <c r="A154" s="39"/>
      <c r="B154" s="40"/>
      <c r="C154" s="243" t="s">
        <v>260</v>
      </c>
      <c r="D154" s="243" t="s">
        <v>163</v>
      </c>
      <c r="E154" s="244" t="s">
        <v>1935</v>
      </c>
      <c r="F154" s="245" t="s">
        <v>1936</v>
      </c>
      <c r="G154" s="246" t="s">
        <v>316</v>
      </c>
      <c r="H154" s="247">
        <v>24</v>
      </c>
      <c r="I154" s="248"/>
      <c r="J154" s="247">
        <f>ROUND(I154*H154,0)</f>
        <v>0</v>
      </c>
      <c r="K154" s="249"/>
      <c r="L154" s="45"/>
      <c r="M154" s="250" t="s">
        <v>1</v>
      </c>
      <c r="N154" s="251" t="s">
        <v>39</v>
      </c>
      <c r="O154" s="92"/>
      <c r="P154" s="252">
        <f>O154*H154</f>
        <v>0</v>
      </c>
      <c r="Q154" s="252">
        <v>0</v>
      </c>
      <c r="R154" s="252">
        <f>Q154*H154</f>
        <v>0</v>
      </c>
      <c r="S154" s="252">
        <v>0</v>
      </c>
      <c r="T154" s="25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54" t="s">
        <v>167</v>
      </c>
      <c r="AT154" s="254" t="s">
        <v>163</v>
      </c>
      <c r="AU154" s="254" t="s">
        <v>8</v>
      </c>
      <c r="AY154" s="18" t="s">
        <v>160</v>
      </c>
      <c r="BE154" s="255">
        <f>IF(N154="základní",J154,0)</f>
        <v>0</v>
      </c>
      <c r="BF154" s="255">
        <f>IF(N154="snížená",J154,0)</f>
        <v>0</v>
      </c>
      <c r="BG154" s="255">
        <f>IF(N154="zákl. přenesená",J154,0)</f>
        <v>0</v>
      </c>
      <c r="BH154" s="255">
        <f>IF(N154="sníž. přenesená",J154,0)</f>
        <v>0</v>
      </c>
      <c r="BI154" s="255">
        <f>IF(N154="nulová",J154,0)</f>
        <v>0</v>
      </c>
      <c r="BJ154" s="18" t="s">
        <v>8</v>
      </c>
      <c r="BK154" s="255">
        <f>ROUND(I154*H154,0)</f>
        <v>0</v>
      </c>
      <c r="BL154" s="18" t="s">
        <v>167</v>
      </c>
      <c r="BM154" s="254" t="s">
        <v>724</v>
      </c>
    </row>
    <row r="155" s="2" customFormat="1" ht="16.5" customHeight="1">
      <c r="A155" s="39"/>
      <c r="B155" s="40"/>
      <c r="C155" s="278" t="s">
        <v>360</v>
      </c>
      <c r="D155" s="278" t="s">
        <v>173</v>
      </c>
      <c r="E155" s="279" t="s">
        <v>1937</v>
      </c>
      <c r="F155" s="280" t="s">
        <v>1938</v>
      </c>
      <c r="G155" s="281" t="s">
        <v>316</v>
      </c>
      <c r="H155" s="282">
        <v>60</v>
      </c>
      <c r="I155" s="283"/>
      <c r="J155" s="282">
        <f>ROUND(I155*H155,0)</f>
        <v>0</v>
      </c>
      <c r="K155" s="284"/>
      <c r="L155" s="285"/>
      <c r="M155" s="286" t="s">
        <v>1</v>
      </c>
      <c r="N155" s="287" t="s">
        <v>39</v>
      </c>
      <c r="O155" s="92"/>
      <c r="P155" s="252">
        <f>O155*H155</f>
        <v>0</v>
      </c>
      <c r="Q155" s="252">
        <v>0</v>
      </c>
      <c r="R155" s="252">
        <f>Q155*H155</f>
        <v>0</v>
      </c>
      <c r="S155" s="252">
        <v>0</v>
      </c>
      <c r="T155" s="25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54" t="s">
        <v>176</v>
      </c>
      <c r="AT155" s="254" t="s">
        <v>173</v>
      </c>
      <c r="AU155" s="254" t="s">
        <v>8</v>
      </c>
      <c r="AY155" s="18" t="s">
        <v>160</v>
      </c>
      <c r="BE155" s="255">
        <f>IF(N155="základní",J155,0)</f>
        <v>0</v>
      </c>
      <c r="BF155" s="255">
        <f>IF(N155="snížená",J155,0)</f>
        <v>0</v>
      </c>
      <c r="BG155" s="255">
        <f>IF(N155="zákl. přenesená",J155,0)</f>
        <v>0</v>
      </c>
      <c r="BH155" s="255">
        <f>IF(N155="sníž. přenesená",J155,0)</f>
        <v>0</v>
      </c>
      <c r="BI155" s="255">
        <f>IF(N155="nulová",J155,0)</f>
        <v>0</v>
      </c>
      <c r="BJ155" s="18" t="s">
        <v>8</v>
      </c>
      <c r="BK155" s="255">
        <f>ROUND(I155*H155,0)</f>
        <v>0</v>
      </c>
      <c r="BL155" s="18" t="s">
        <v>167</v>
      </c>
      <c r="BM155" s="254" t="s">
        <v>438</v>
      </c>
    </row>
    <row r="156" s="2" customFormat="1" ht="16.5" customHeight="1">
      <c r="A156" s="39"/>
      <c r="B156" s="40"/>
      <c r="C156" s="278" t="s">
        <v>609</v>
      </c>
      <c r="D156" s="278" t="s">
        <v>173</v>
      </c>
      <c r="E156" s="279" t="s">
        <v>1939</v>
      </c>
      <c r="F156" s="280" t="s">
        <v>1940</v>
      </c>
      <c r="G156" s="281" t="s">
        <v>316</v>
      </c>
      <c r="H156" s="282">
        <v>60</v>
      </c>
      <c r="I156" s="283"/>
      <c r="J156" s="282">
        <f>ROUND(I156*H156,0)</f>
        <v>0</v>
      </c>
      <c r="K156" s="284"/>
      <c r="L156" s="285"/>
      <c r="M156" s="286" t="s">
        <v>1</v>
      </c>
      <c r="N156" s="287" t="s">
        <v>39</v>
      </c>
      <c r="O156" s="92"/>
      <c r="P156" s="252">
        <f>O156*H156</f>
        <v>0</v>
      </c>
      <c r="Q156" s="252">
        <v>0</v>
      </c>
      <c r="R156" s="252">
        <f>Q156*H156</f>
        <v>0</v>
      </c>
      <c r="S156" s="252">
        <v>0</v>
      </c>
      <c r="T156" s="25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54" t="s">
        <v>176</v>
      </c>
      <c r="AT156" s="254" t="s">
        <v>173</v>
      </c>
      <c r="AU156" s="254" t="s">
        <v>8</v>
      </c>
      <c r="AY156" s="18" t="s">
        <v>160</v>
      </c>
      <c r="BE156" s="255">
        <f>IF(N156="základní",J156,0)</f>
        <v>0</v>
      </c>
      <c r="BF156" s="255">
        <f>IF(N156="snížená",J156,0)</f>
        <v>0</v>
      </c>
      <c r="BG156" s="255">
        <f>IF(N156="zákl. přenesená",J156,0)</f>
        <v>0</v>
      </c>
      <c r="BH156" s="255">
        <f>IF(N156="sníž. přenesená",J156,0)</f>
        <v>0</v>
      </c>
      <c r="BI156" s="255">
        <f>IF(N156="nulová",J156,0)</f>
        <v>0</v>
      </c>
      <c r="BJ156" s="18" t="s">
        <v>8</v>
      </c>
      <c r="BK156" s="255">
        <f>ROUND(I156*H156,0)</f>
        <v>0</v>
      </c>
      <c r="BL156" s="18" t="s">
        <v>167</v>
      </c>
      <c r="BM156" s="254" t="s">
        <v>251</v>
      </c>
    </row>
    <row r="157" s="2" customFormat="1" ht="16.5" customHeight="1">
      <c r="A157" s="39"/>
      <c r="B157" s="40"/>
      <c r="C157" s="278" t="s">
        <v>406</v>
      </c>
      <c r="D157" s="278" t="s">
        <v>173</v>
      </c>
      <c r="E157" s="279" t="s">
        <v>1685</v>
      </c>
      <c r="F157" s="280" t="s">
        <v>1686</v>
      </c>
      <c r="G157" s="281" t="s">
        <v>316</v>
      </c>
      <c r="H157" s="282">
        <v>62</v>
      </c>
      <c r="I157" s="283"/>
      <c r="J157" s="282">
        <f>ROUND(I157*H157,0)</f>
        <v>0</v>
      </c>
      <c r="K157" s="284"/>
      <c r="L157" s="285"/>
      <c r="M157" s="286" t="s">
        <v>1</v>
      </c>
      <c r="N157" s="287" t="s">
        <v>39</v>
      </c>
      <c r="O157" s="92"/>
      <c r="P157" s="252">
        <f>O157*H157</f>
        <v>0</v>
      </c>
      <c r="Q157" s="252">
        <v>0</v>
      </c>
      <c r="R157" s="252">
        <f>Q157*H157</f>
        <v>0</v>
      </c>
      <c r="S157" s="252">
        <v>0</v>
      </c>
      <c r="T157" s="25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54" t="s">
        <v>176</v>
      </c>
      <c r="AT157" s="254" t="s">
        <v>173</v>
      </c>
      <c r="AU157" s="254" t="s">
        <v>8</v>
      </c>
      <c r="AY157" s="18" t="s">
        <v>160</v>
      </c>
      <c r="BE157" s="255">
        <f>IF(N157="základní",J157,0)</f>
        <v>0</v>
      </c>
      <c r="BF157" s="255">
        <f>IF(N157="snížená",J157,0)</f>
        <v>0</v>
      </c>
      <c r="BG157" s="255">
        <f>IF(N157="zákl. přenesená",J157,0)</f>
        <v>0</v>
      </c>
      <c r="BH157" s="255">
        <f>IF(N157="sníž. přenesená",J157,0)</f>
        <v>0</v>
      </c>
      <c r="BI157" s="255">
        <f>IF(N157="nulová",J157,0)</f>
        <v>0</v>
      </c>
      <c r="BJ157" s="18" t="s">
        <v>8</v>
      </c>
      <c r="BK157" s="255">
        <f>ROUND(I157*H157,0)</f>
        <v>0</v>
      </c>
      <c r="BL157" s="18" t="s">
        <v>167</v>
      </c>
      <c r="BM157" s="254" t="s">
        <v>493</v>
      </c>
    </row>
    <row r="158" s="2" customFormat="1" ht="24.15" customHeight="1">
      <c r="A158" s="39"/>
      <c r="B158" s="40"/>
      <c r="C158" s="243" t="s">
        <v>411</v>
      </c>
      <c r="D158" s="243" t="s">
        <v>163</v>
      </c>
      <c r="E158" s="244" t="s">
        <v>1687</v>
      </c>
      <c r="F158" s="245" t="s">
        <v>1688</v>
      </c>
      <c r="G158" s="246" t="s">
        <v>316</v>
      </c>
      <c r="H158" s="247">
        <v>182</v>
      </c>
      <c r="I158" s="248"/>
      <c r="J158" s="247">
        <f>ROUND(I158*H158,0)</f>
        <v>0</v>
      </c>
      <c r="K158" s="249"/>
      <c r="L158" s="45"/>
      <c r="M158" s="250" t="s">
        <v>1</v>
      </c>
      <c r="N158" s="251" t="s">
        <v>39</v>
      </c>
      <c r="O158" s="92"/>
      <c r="P158" s="252">
        <f>O158*H158</f>
        <v>0</v>
      </c>
      <c r="Q158" s="252">
        <v>0</v>
      </c>
      <c r="R158" s="252">
        <f>Q158*H158</f>
        <v>0</v>
      </c>
      <c r="S158" s="252">
        <v>0</v>
      </c>
      <c r="T158" s="25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54" t="s">
        <v>167</v>
      </c>
      <c r="AT158" s="254" t="s">
        <v>163</v>
      </c>
      <c r="AU158" s="254" t="s">
        <v>8</v>
      </c>
      <c r="AY158" s="18" t="s">
        <v>160</v>
      </c>
      <c r="BE158" s="255">
        <f>IF(N158="základní",J158,0)</f>
        <v>0</v>
      </c>
      <c r="BF158" s="255">
        <f>IF(N158="snížená",J158,0)</f>
        <v>0</v>
      </c>
      <c r="BG158" s="255">
        <f>IF(N158="zákl. přenesená",J158,0)</f>
        <v>0</v>
      </c>
      <c r="BH158" s="255">
        <f>IF(N158="sníž. přenesená",J158,0)</f>
        <v>0</v>
      </c>
      <c r="BI158" s="255">
        <f>IF(N158="nulová",J158,0)</f>
        <v>0</v>
      </c>
      <c r="BJ158" s="18" t="s">
        <v>8</v>
      </c>
      <c r="BK158" s="255">
        <f>ROUND(I158*H158,0)</f>
        <v>0</v>
      </c>
      <c r="BL158" s="18" t="s">
        <v>167</v>
      </c>
      <c r="BM158" s="254" t="s">
        <v>458</v>
      </c>
    </row>
    <row r="159" s="12" customFormat="1" ht="25.92" customHeight="1">
      <c r="A159" s="12"/>
      <c r="B159" s="227"/>
      <c r="C159" s="228"/>
      <c r="D159" s="229" t="s">
        <v>73</v>
      </c>
      <c r="E159" s="230" t="s">
        <v>1689</v>
      </c>
      <c r="F159" s="230" t="s">
        <v>1690</v>
      </c>
      <c r="G159" s="228"/>
      <c r="H159" s="228"/>
      <c r="I159" s="231"/>
      <c r="J159" s="232">
        <f>BK159</f>
        <v>0</v>
      </c>
      <c r="K159" s="228"/>
      <c r="L159" s="233"/>
      <c r="M159" s="234"/>
      <c r="N159" s="235"/>
      <c r="O159" s="235"/>
      <c r="P159" s="236">
        <f>SUM(P160:P164)</f>
        <v>0</v>
      </c>
      <c r="Q159" s="235"/>
      <c r="R159" s="236">
        <f>SUM(R160:R164)</f>
        <v>0</v>
      </c>
      <c r="S159" s="235"/>
      <c r="T159" s="237">
        <f>SUM(T160:T164)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38" t="s">
        <v>8</v>
      </c>
      <c r="AT159" s="239" t="s">
        <v>73</v>
      </c>
      <c r="AU159" s="239" t="s">
        <v>74</v>
      </c>
      <c r="AY159" s="238" t="s">
        <v>160</v>
      </c>
      <c r="BK159" s="240">
        <f>SUM(BK160:BK164)</f>
        <v>0</v>
      </c>
    </row>
    <row r="160" s="2" customFormat="1" ht="16.5" customHeight="1">
      <c r="A160" s="39"/>
      <c r="B160" s="40"/>
      <c r="C160" s="278" t="s">
        <v>7</v>
      </c>
      <c r="D160" s="278" t="s">
        <v>173</v>
      </c>
      <c r="E160" s="279" t="s">
        <v>1941</v>
      </c>
      <c r="F160" s="280" t="s">
        <v>1942</v>
      </c>
      <c r="G160" s="281" t="s">
        <v>316</v>
      </c>
      <c r="H160" s="282">
        <v>2400</v>
      </c>
      <c r="I160" s="283"/>
      <c r="J160" s="282">
        <f>ROUND(I160*H160,0)</f>
        <v>0</v>
      </c>
      <c r="K160" s="284"/>
      <c r="L160" s="285"/>
      <c r="M160" s="286" t="s">
        <v>1</v>
      </c>
      <c r="N160" s="287" t="s">
        <v>39</v>
      </c>
      <c r="O160" s="92"/>
      <c r="P160" s="252">
        <f>O160*H160</f>
        <v>0</v>
      </c>
      <c r="Q160" s="252">
        <v>0</v>
      </c>
      <c r="R160" s="252">
        <f>Q160*H160</f>
        <v>0</v>
      </c>
      <c r="S160" s="252">
        <v>0</v>
      </c>
      <c r="T160" s="25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54" t="s">
        <v>176</v>
      </c>
      <c r="AT160" s="254" t="s">
        <v>173</v>
      </c>
      <c r="AU160" s="254" t="s">
        <v>8</v>
      </c>
      <c r="AY160" s="18" t="s">
        <v>160</v>
      </c>
      <c r="BE160" s="255">
        <f>IF(N160="základní",J160,0)</f>
        <v>0</v>
      </c>
      <c r="BF160" s="255">
        <f>IF(N160="snížená",J160,0)</f>
        <v>0</v>
      </c>
      <c r="BG160" s="255">
        <f>IF(N160="zákl. přenesená",J160,0)</f>
        <v>0</v>
      </c>
      <c r="BH160" s="255">
        <f>IF(N160="sníž. přenesená",J160,0)</f>
        <v>0</v>
      </c>
      <c r="BI160" s="255">
        <f>IF(N160="nulová",J160,0)</f>
        <v>0</v>
      </c>
      <c r="BJ160" s="18" t="s">
        <v>8</v>
      </c>
      <c r="BK160" s="255">
        <f>ROUND(I160*H160,0)</f>
        <v>0</v>
      </c>
      <c r="BL160" s="18" t="s">
        <v>167</v>
      </c>
      <c r="BM160" s="254" t="s">
        <v>179</v>
      </c>
    </row>
    <row r="161" s="2" customFormat="1" ht="24.15" customHeight="1">
      <c r="A161" s="39"/>
      <c r="B161" s="40"/>
      <c r="C161" s="243" t="s">
        <v>451</v>
      </c>
      <c r="D161" s="243" t="s">
        <v>163</v>
      </c>
      <c r="E161" s="244" t="s">
        <v>1943</v>
      </c>
      <c r="F161" s="245" t="s">
        <v>1944</v>
      </c>
      <c r="G161" s="246" t="s">
        <v>316</v>
      </c>
      <c r="H161" s="247">
        <v>2400</v>
      </c>
      <c r="I161" s="248"/>
      <c r="J161" s="247">
        <f>ROUND(I161*H161,0)</f>
        <v>0</v>
      </c>
      <c r="K161" s="249"/>
      <c r="L161" s="45"/>
      <c r="M161" s="250" t="s">
        <v>1</v>
      </c>
      <c r="N161" s="251" t="s">
        <v>39</v>
      </c>
      <c r="O161" s="92"/>
      <c r="P161" s="252">
        <f>O161*H161</f>
        <v>0</v>
      </c>
      <c r="Q161" s="252">
        <v>0</v>
      </c>
      <c r="R161" s="252">
        <f>Q161*H161</f>
        <v>0</v>
      </c>
      <c r="S161" s="252">
        <v>0</v>
      </c>
      <c r="T161" s="25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54" t="s">
        <v>167</v>
      </c>
      <c r="AT161" s="254" t="s">
        <v>163</v>
      </c>
      <c r="AU161" s="254" t="s">
        <v>8</v>
      </c>
      <c r="AY161" s="18" t="s">
        <v>160</v>
      </c>
      <c r="BE161" s="255">
        <f>IF(N161="základní",J161,0)</f>
        <v>0</v>
      </c>
      <c r="BF161" s="255">
        <f>IF(N161="snížená",J161,0)</f>
        <v>0</v>
      </c>
      <c r="BG161" s="255">
        <f>IF(N161="zákl. přenesená",J161,0)</f>
        <v>0</v>
      </c>
      <c r="BH161" s="255">
        <f>IF(N161="sníž. přenesená",J161,0)</f>
        <v>0</v>
      </c>
      <c r="BI161" s="255">
        <f>IF(N161="nulová",J161,0)</f>
        <v>0</v>
      </c>
      <c r="BJ161" s="18" t="s">
        <v>8</v>
      </c>
      <c r="BK161" s="255">
        <f>ROUND(I161*H161,0)</f>
        <v>0</v>
      </c>
      <c r="BL161" s="18" t="s">
        <v>167</v>
      </c>
      <c r="BM161" s="254" t="s">
        <v>196</v>
      </c>
    </row>
    <row r="162" s="2" customFormat="1" ht="16.5" customHeight="1">
      <c r="A162" s="39"/>
      <c r="B162" s="40"/>
      <c r="C162" s="278" t="s">
        <v>476</v>
      </c>
      <c r="D162" s="278" t="s">
        <v>173</v>
      </c>
      <c r="E162" s="279" t="s">
        <v>1945</v>
      </c>
      <c r="F162" s="280" t="s">
        <v>1946</v>
      </c>
      <c r="G162" s="281" t="s">
        <v>316</v>
      </c>
      <c r="H162" s="282">
        <v>90</v>
      </c>
      <c r="I162" s="283"/>
      <c r="J162" s="282">
        <f>ROUND(I162*H162,0)</f>
        <v>0</v>
      </c>
      <c r="K162" s="284"/>
      <c r="L162" s="285"/>
      <c r="M162" s="286" t="s">
        <v>1</v>
      </c>
      <c r="N162" s="287" t="s">
        <v>39</v>
      </c>
      <c r="O162" s="92"/>
      <c r="P162" s="252">
        <f>O162*H162</f>
        <v>0</v>
      </c>
      <c r="Q162" s="252">
        <v>0</v>
      </c>
      <c r="R162" s="252">
        <f>Q162*H162</f>
        <v>0</v>
      </c>
      <c r="S162" s="252">
        <v>0</v>
      </c>
      <c r="T162" s="25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54" t="s">
        <v>176</v>
      </c>
      <c r="AT162" s="254" t="s">
        <v>173</v>
      </c>
      <c r="AU162" s="254" t="s">
        <v>8</v>
      </c>
      <c r="AY162" s="18" t="s">
        <v>160</v>
      </c>
      <c r="BE162" s="255">
        <f>IF(N162="základní",J162,0)</f>
        <v>0</v>
      </c>
      <c r="BF162" s="255">
        <f>IF(N162="snížená",J162,0)</f>
        <v>0</v>
      </c>
      <c r="BG162" s="255">
        <f>IF(N162="zákl. přenesená",J162,0)</f>
        <v>0</v>
      </c>
      <c r="BH162" s="255">
        <f>IF(N162="sníž. přenesená",J162,0)</f>
        <v>0</v>
      </c>
      <c r="BI162" s="255">
        <f>IF(N162="nulová",J162,0)</f>
        <v>0</v>
      </c>
      <c r="BJ162" s="18" t="s">
        <v>8</v>
      </c>
      <c r="BK162" s="255">
        <f>ROUND(I162*H162,0)</f>
        <v>0</v>
      </c>
      <c r="BL162" s="18" t="s">
        <v>167</v>
      </c>
      <c r="BM162" s="254" t="s">
        <v>418</v>
      </c>
    </row>
    <row r="163" s="2" customFormat="1" ht="24.15" customHeight="1">
      <c r="A163" s="39"/>
      <c r="B163" s="40"/>
      <c r="C163" s="243" t="s">
        <v>500</v>
      </c>
      <c r="D163" s="243" t="s">
        <v>163</v>
      </c>
      <c r="E163" s="244" t="s">
        <v>1947</v>
      </c>
      <c r="F163" s="245" t="s">
        <v>1948</v>
      </c>
      <c r="G163" s="246" t="s">
        <v>316</v>
      </c>
      <c r="H163" s="247">
        <v>90</v>
      </c>
      <c r="I163" s="248"/>
      <c r="J163" s="247">
        <f>ROUND(I163*H163,0)</f>
        <v>0</v>
      </c>
      <c r="K163" s="249"/>
      <c r="L163" s="45"/>
      <c r="M163" s="250" t="s">
        <v>1</v>
      </c>
      <c r="N163" s="251" t="s">
        <v>39</v>
      </c>
      <c r="O163" s="92"/>
      <c r="P163" s="252">
        <f>O163*H163</f>
        <v>0</v>
      </c>
      <c r="Q163" s="252">
        <v>0</v>
      </c>
      <c r="R163" s="252">
        <f>Q163*H163</f>
        <v>0</v>
      </c>
      <c r="S163" s="252">
        <v>0</v>
      </c>
      <c r="T163" s="25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54" t="s">
        <v>167</v>
      </c>
      <c r="AT163" s="254" t="s">
        <v>163</v>
      </c>
      <c r="AU163" s="254" t="s">
        <v>8</v>
      </c>
      <c r="AY163" s="18" t="s">
        <v>160</v>
      </c>
      <c r="BE163" s="255">
        <f>IF(N163="základní",J163,0)</f>
        <v>0</v>
      </c>
      <c r="BF163" s="255">
        <f>IF(N163="snížená",J163,0)</f>
        <v>0</v>
      </c>
      <c r="BG163" s="255">
        <f>IF(N163="zákl. přenesená",J163,0)</f>
        <v>0</v>
      </c>
      <c r="BH163" s="255">
        <f>IF(N163="sníž. přenesená",J163,0)</f>
        <v>0</v>
      </c>
      <c r="BI163" s="255">
        <f>IF(N163="nulová",J163,0)</f>
        <v>0</v>
      </c>
      <c r="BJ163" s="18" t="s">
        <v>8</v>
      </c>
      <c r="BK163" s="255">
        <f>ROUND(I163*H163,0)</f>
        <v>0</v>
      </c>
      <c r="BL163" s="18" t="s">
        <v>167</v>
      </c>
      <c r="BM163" s="254" t="s">
        <v>435</v>
      </c>
    </row>
    <row r="164" s="2" customFormat="1" ht="24.15" customHeight="1">
      <c r="A164" s="39"/>
      <c r="B164" s="40"/>
      <c r="C164" s="243" t="s">
        <v>504</v>
      </c>
      <c r="D164" s="243" t="s">
        <v>163</v>
      </c>
      <c r="E164" s="244" t="s">
        <v>1723</v>
      </c>
      <c r="F164" s="245" t="s">
        <v>1724</v>
      </c>
      <c r="G164" s="246" t="s">
        <v>316</v>
      </c>
      <c r="H164" s="247">
        <v>200</v>
      </c>
      <c r="I164" s="248"/>
      <c r="J164" s="247">
        <f>ROUND(I164*H164,0)</f>
        <v>0</v>
      </c>
      <c r="K164" s="249"/>
      <c r="L164" s="45"/>
      <c r="M164" s="250" t="s">
        <v>1</v>
      </c>
      <c r="N164" s="251" t="s">
        <v>39</v>
      </c>
      <c r="O164" s="92"/>
      <c r="P164" s="252">
        <f>O164*H164</f>
        <v>0</v>
      </c>
      <c r="Q164" s="252">
        <v>0</v>
      </c>
      <c r="R164" s="252">
        <f>Q164*H164</f>
        <v>0</v>
      </c>
      <c r="S164" s="252">
        <v>0</v>
      </c>
      <c r="T164" s="25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54" t="s">
        <v>167</v>
      </c>
      <c r="AT164" s="254" t="s">
        <v>163</v>
      </c>
      <c r="AU164" s="254" t="s">
        <v>8</v>
      </c>
      <c r="AY164" s="18" t="s">
        <v>160</v>
      </c>
      <c r="BE164" s="255">
        <f>IF(N164="základní",J164,0)</f>
        <v>0</v>
      </c>
      <c r="BF164" s="255">
        <f>IF(N164="snížená",J164,0)</f>
        <v>0</v>
      </c>
      <c r="BG164" s="255">
        <f>IF(N164="zákl. přenesená",J164,0)</f>
        <v>0</v>
      </c>
      <c r="BH164" s="255">
        <f>IF(N164="sníž. přenesená",J164,0)</f>
        <v>0</v>
      </c>
      <c r="BI164" s="255">
        <f>IF(N164="nulová",J164,0)</f>
        <v>0</v>
      </c>
      <c r="BJ164" s="18" t="s">
        <v>8</v>
      </c>
      <c r="BK164" s="255">
        <f>ROUND(I164*H164,0)</f>
        <v>0</v>
      </c>
      <c r="BL164" s="18" t="s">
        <v>167</v>
      </c>
      <c r="BM164" s="254" t="s">
        <v>472</v>
      </c>
    </row>
    <row r="165" s="12" customFormat="1" ht="25.92" customHeight="1">
      <c r="A165" s="12"/>
      <c r="B165" s="227"/>
      <c r="C165" s="228"/>
      <c r="D165" s="229" t="s">
        <v>73</v>
      </c>
      <c r="E165" s="230" t="s">
        <v>1725</v>
      </c>
      <c r="F165" s="230" t="s">
        <v>1949</v>
      </c>
      <c r="G165" s="228"/>
      <c r="H165" s="228"/>
      <c r="I165" s="231"/>
      <c r="J165" s="232">
        <f>BK165</f>
        <v>0</v>
      </c>
      <c r="K165" s="228"/>
      <c r="L165" s="233"/>
      <c r="M165" s="234"/>
      <c r="N165" s="235"/>
      <c r="O165" s="235"/>
      <c r="P165" s="236">
        <f>SUM(P166:P191)</f>
        <v>0</v>
      </c>
      <c r="Q165" s="235"/>
      <c r="R165" s="236">
        <f>SUM(R166:R191)</f>
        <v>0</v>
      </c>
      <c r="S165" s="235"/>
      <c r="T165" s="237">
        <f>SUM(T166:T191)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38" t="s">
        <v>8</v>
      </c>
      <c r="AT165" s="239" t="s">
        <v>73</v>
      </c>
      <c r="AU165" s="239" t="s">
        <v>74</v>
      </c>
      <c r="AY165" s="238" t="s">
        <v>160</v>
      </c>
      <c r="BK165" s="240">
        <f>SUM(BK166:BK191)</f>
        <v>0</v>
      </c>
    </row>
    <row r="166" s="2" customFormat="1" ht="21.75" customHeight="1">
      <c r="A166" s="39"/>
      <c r="B166" s="40"/>
      <c r="C166" s="278" t="s">
        <v>518</v>
      </c>
      <c r="D166" s="278" t="s">
        <v>173</v>
      </c>
      <c r="E166" s="279" t="s">
        <v>1950</v>
      </c>
      <c r="F166" s="280" t="s">
        <v>1951</v>
      </c>
      <c r="G166" s="281" t="s">
        <v>1672</v>
      </c>
      <c r="H166" s="282">
        <v>1</v>
      </c>
      <c r="I166" s="283"/>
      <c r="J166" s="282">
        <f>ROUND(I166*H166,0)</f>
        <v>0</v>
      </c>
      <c r="K166" s="284"/>
      <c r="L166" s="285"/>
      <c r="M166" s="286" t="s">
        <v>1</v>
      </c>
      <c r="N166" s="287" t="s">
        <v>39</v>
      </c>
      <c r="O166" s="92"/>
      <c r="P166" s="252">
        <f>O166*H166</f>
        <v>0</v>
      </c>
      <c r="Q166" s="252">
        <v>0</v>
      </c>
      <c r="R166" s="252">
        <f>Q166*H166</f>
        <v>0</v>
      </c>
      <c r="S166" s="252">
        <v>0</v>
      </c>
      <c r="T166" s="253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54" t="s">
        <v>176</v>
      </c>
      <c r="AT166" s="254" t="s">
        <v>173</v>
      </c>
      <c r="AU166" s="254" t="s">
        <v>8</v>
      </c>
      <c r="AY166" s="18" t="s">
        <v>160</v>
      </c>
      <c r="BE166" s="255">
        <f>IF(N166="základní",J166,0)</f>
        <v>0</v>
      </c>
      <c r="BF166" s="255">
        <f>IF(N166="snížená",J166,0)</f>
        <v>0</v>
      </c>
      <c r="BG166" s="255">
        <f>IF(N166="zákl. přenesená",J166,0)</f>
        <v>0</v>
      </c>
      <c r="BH166" s="255">
        <f>IF(N166="sníž. přenesená",J166,0)</f>
        <v>0</v>
      </c>
      <c r="BI166" s="255">
        <f>IF(N166="nulová",J166,0)</f>
        <v>0</v>
      </c>
      <c r="BJ166" s="18" t="s">
        <v>8</v>
      </c>
      <c r="BK166" s="255">
        <f>ROUND(I166*H166,0)</f>
        <v>0</v>
      </c>
      <c r="BL166" s="18" t="s">
        <v>167</v>
      </c>
      <c r="BM166" s="254" t="s">
        <v>213</v>
      </c>
    </row>
    <row r="167" s="2" customFormat="1" ht="16.5" customHeight="1">
      <c r="A167" s="39"/>
      <c r="B167" s="40"/>
      <c r="C167" s="243" t="s">
        <v>524</v>
      </c>
      <c r="D167" s="243" t="s">
        <v>163</v>
      </c>
      <c r="E167" s="244" t="s">
        <v>1952</v>
      </c>
      <c r="F167" s="245" t="s">
        <v>1953</v>
      </c>
      <c r="G167" s="246" t="s">
        <v>1672</v>
      </c>
      <c r="H167" s="247">
        <v>1</v>
      </c>
      <c r="I167" s="248"/>
      <c r="J167" s="247">
        <f>ROUND(I167*H167,0)</f>
        <v>0</v>
      </c>
      <c r="K167" s="249"/>
      <c r="L167" s="45"/>
      <c r="M167" s="250" t="s">
        <v>1</v>
      </c>
      <c r="N167" s="251" t="s">
        <v>39</v>
      </c>
      <c r="O167" s="92"/>
      <c r="P167" s="252">
        <f>O167*H167</f>
        <v>0</v>
      </c>
      <c r="Q167" s="252">
        <v>0</v>
      </c>
      <c r="R167" s="252">
        <f>Q167*H167</f>
        <v>0</v>
      </c>
      <c r="S167" s="252">
        <v>0</v>
      </c>
      <c r="T167" s="25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54" t="s">
        <v>167</v>
      </c>
      <c r="AT167" s="254" t="s">
        <v>163</v>
      </c>
      <c r="AU167" s="254" t="s">
        <v>8</v>
      </c>
      <c r="AY167" s="18" t="s">
        <v>160</v>
      </c>
      <c r="BE167" s="255">
        <f>IF(N167="základní",J167,0)</f>
        <v>0</v>
      </c>
      <c r="BF167" s="255">
        <f>IF(N167="snížená",J167,0)</f>
        <v>0</v>
      </c>
      <c r="BG167" s="255">
        <f>IF(N167="zákl. přenesená",J167,0)</f>
        <v>0</v>
      </c>
      <c r="BH167" s="255">
        <f>IF(N167="sníž. přenesená",J167,0)</f>
        <v>0</v>
      </c>
      <c r="BI167" s="255">
        <f>IF(N167="nulová",J167,0)</f>
        <v>0</v>
      </c>
      <c r="BJ167" s="18" t="s">
        <v>8</v>
      </c>
      <c r="BK167" s="255">
        <f>ROUND(I167*H167,0)</f>
        <v>0</v>
      </c>
      <c r="BL167" s="18" t="s">
        <v>167</v>
      </c>
      <c r="BM167" s="254" t="s">
        <v>223</v>
      </c>
    </row>
    <row r="168" s="2" customFormat="1" ht="24.15" customHeight="1">
      <c r="A168" s="39"/>
      <c r="B168" s="40"/>
      <c r="C168" s="278" t="s">
        <v>700</v>
      </c>
      <c r="D168" s="278" t="s">
        <v>173</v>
      </c>
      <c r="E168" s="279" t="s">
        <v>1954</v>
      </c>
      <c r="F168" s="280" t="s">
        <v>1955</v>
      </c>
      <c r="G168" s="281" t="s">
        <v>1672</v>
      </c>
      <c r="H168" s="282">
        <v>2</v>
      </c>
      <c r="I168" s="283"/>
      <c r="J168" s="282">
        <f>ROUND(I168*H168,0)</f>
        <v>0</v>
      </c>
      <c r="K168" s="284"/>
      <c r="L168" s="285"/>
      <c r="M168" s="286" t="s">
        <v>1</v>
      </c>
      <c r="N168" s="287" t="s">
        <v>39</v>
      </c>
      <c r="O168" s="92"/>
      <c r="P168" s="252">
        <f>O168*H168</f>
        <v>0</v>
      </c>
      <c r="Q168" s="252">
        <v>0</v>
      </c>
      <c r="R168" s="252">
        <f>Q168*H168</f>
        <v>0</v>
      </c>
      <c r="S168" s="252">
        <v>0</v>
      </c>
      <c r="T168" s="25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54" t="s">
        <v>176</v>
      </c>
      <c r="AT168" s="254" t="s">
        <v>173</v>
      </c>
      <c r="AU168" s="254" t="s">
        <v>8</v>
      </c>
      <c r="AY168" s="18" t="s">
        <v>160</v>
      </c>
      <c r="BE168" s="255">
        <f>IF(N168="základní",J168,0)</f>
        <v>0</v>
      </c>
      <c r="BF168" s="255">
        <f>IF(N168="snížená",J168,0)</f>
        <v>0</v>
      </c>
      <c r="BG168" s="255">
        <f>IF(N168="zákl. přenesená",J168,0)</f>
        <v>0</v>
      </c>
      <c r="BH168" s="255">
        <f>IF(N168="sníž. přenesená",J168,0)</f>
        <v>0</v>
      </c>
      <c r="BI168" s="255">
        <f>IF(N168="nulová",J168,0)</f>
        <v>0</v>
      </c>
      <c r="BJ168" s="18" t="s">
        <v>8</v>
      </c>
      <c r="BK168" s="255">
        <f>ROUND(I168*H168,0)</f>
        <v>0</v>
      </c>
      <c r="BL168" s="18" t="s">
        <v>167</v>
      </c>
      <c r="BM168" s="254" t="s">
        <v>240</v>
      </c>
    </row>
    <row r="169" s="2" customFormat="1" ht="16.5" customHeight="1">
      <c r="A169" s="39"/>
      <c r="B169" s="40"/>
      <c r="C169" s="243" t="s">
        <v>366</v>
      </c>
      <c r="D169" s="243" t="s">
        <v>163</v>
      </c>
      <c r="E169" s="244" t="s">
        <v>1956</v>
      </c>
      <c r="F169" s="245" t="s">
        <v>1957</v>
      </c>
      <c r="G169" s="246" t="s">
        <v>1672</v>
      </c>
      <c r="H169" s="247">
        <v>2</v>
      </c>
      <c r="I169" s="248"/>
      <c r="J169" s="247">
        <f>ROUND(I169*H169,0)</f>
        <v>0</v>
      </c>
      <c r="K169" s="249"/>
      <c r="L169" s="45"/>
      <c r="M169" s="250" t="s">
        <v>1</v>
      </c>
      <c r="N169" s="251" t="s">
        <v>39</v>
      </c>
      <c r="O169" s="92"/>
      <c r="P169" s="252">
        <f>O169*H169</f>
        <v>0</v>
      </c>
      <c r="Q169" s="252">
        <v>0</v>
      </c>
      <c r="R169" s="252">
        <f>Q169*H169</f>
        <v>0</v>
      </c>
      <c r="S169" s="252">
        <v>0</v>
      </c>
      <c r="T169" s="25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54" t="s">
        <v>167</v>
      </c>
      <c r="AT169" s="254" t="s">
        <v>163</v>
      </c>
      <c r="AU169" s="254" t="s">
        <v>8</v>
      </c>
      <c r="AY169" s="18" t="s">
        <v>160</v>
      </c>
      <c r="BE169" s="255">
        <f>IF(N169="základní",J169,0)</f>
        <v>0</v>
      </c>
      <c r="BF169" s="255">
        <f>IF(N169="snížená",J169,0)</f>
        <v>0</v>
      </c>
      <c r="BG169" s="255">
        <f>IF(N169="zákl. přenesená",J169,0)</f>
        <v>0</v>
      </c>
      <c r="BH169" s="255">
        <f>IF(N169="sníž. přenesená",J169,0)</f>
        <v>0</v>
      </c>
      <c r="BI169" s="255">
        <f>IF(N169="nulová",J169,0)</f>
        <v>0</v>
      </c>
      <c r="BJ169" s="18" t="s">
        <v>8</v>
      </c>
      <c r="BK169" s="255">
        <f>ROUND(I169*H169,0)</f>
        <v>0</v>
      </c>
      <c r="BL169" s="18" t="s">
        <v>167</v>
      </c>
      <c r="BM169" s="254" t="s">
        <v>263</v>
      </c>
    </row>
    <row r="170" s="2" customFormat="1" ht="24.15" customHeight="1">
      <c r="A170" s="39"/>
      <c r="B170" s="40"/>
      <c r="C170" s="278" t="s">
        <v>724</v>
      </c>
      <c r="D170" s="278" t="s">
        <v>173</v>
      </c>
      <c r="E170" s="279" t="s">
        <v>1958</v>
      </c>
      <c r="F170" s="280" t="s">
        <v>1959</v>
      </c>
      <c r="G170" s="281" t="s">
        <v>1672</v>
      </c>
      <c r="H170" s="282">
        <v>2</v>
      </c>
      <c r="I170" s="283"/>
      <c r="J170" s="282">
        <f>ROUND(I170*H170,0)</f>
        <v>0</v>
      </c>
      <c r="K170" s="284"/>
      <c r="L170" s="285"/>
      <c r="M170" s="286" t="s">
        <v>1</v>
      </c>
      <c r="N170" s="287" t="s">
        <v>39</v>
      </c>
      <c r="O170" s="92"/>
      <c r="P170" s="252">
        <f>O170*H170</f>
        <v>0</v>
      </c>
      <c r="Q170" s="252">
        <v>0</v>
      </c>
      <c r="R170" s="252">
        <f>Q170*H170</f>
        <v>0</v>
      </c>
      <c r="S170" s="252">
        <v>0</v>
      </c>
      <c r="T170" s="25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54" t="s">
        <v>176</v>
      </c>
      <c r="AT170" s="254" t="s">
        <v>173</v>
      </c>
      <c r="AU170" s="254" t="s">
        <v>8</v>
      </c>
      <c r="AY170" s="18" t="s">
        <v>160</v>
      </c>
      <c r="BE170" s="255">
        <f>IF(N170="základní",J170,0)</f>
        <v>0</v>
      </c>
      <c r="BF170" s="255">
        <f>IF(N170="snížená",J170,0)</f>
        <v>0</v>
      </c>
      <c r="BG170" s="255">
        <f>IF(N170="zákl. přenesená",J170,0)</f>
        <v>0</v>
      </c>
      <c r="BH170" s="255">
        <f>IF(N170="sníž. přenesená",J170,0)</f>
        <v>0</v>
      </c>
      <c r="BI170" s="255">
        <f>IF(N170="nulová",J170,0)</f>
        <v>0</v>
      </c>
      <c r="BJ170" s="18" t="s">
        <v>8</v>
      </c>
      <c r="BK170" s="255">
        <f>ROUND(I170*H170,0)</f>
        <v>0</v>
      </c>
      <c r="BL170" s="18" t="s">
        <v>167</v>
      </c>
      <c r="BM170" s="254" t="s">
        <v>272</v>
      </c>
    </row>
    <row r="171" s="2" customFormat="1" ht="16.5" customHeight="1">
      <c r="A171" s="39"/>
      <c r="B171" s="40"/>
      <c r="C171" s="243" t="s">
        <v>730</v>
      </c>
      <c r="D171" s="243" t="s">
        <v>163</v>
      </c>
      <c r="E171" s="244" t="s">
        <v>1960</v>
      </c>
      <c r="F171" s="245" t="s">
        <v>1961</v>
      </c>
      <c r="G171" s="246" t="s">
        <v>1672</v>
      </c>
      <c r="H171" s="247">
        <v>2</v>
      </c>
      <c r="I171" s="248"/>
      <c r="J171" s="247">
        <f>ROUND(I171*H171,0)</f>
        <v>0</v>
      </c>
      <c r="K171" s="249"/>
      <c r="L171" s="45"/>
      <c r="M171" s="250" t="s">
        <v>1</v>
      </c>
      <c r="N171" s="251" t="s">
        <v>39</v>
      </c>
      <c r="O171" s="92"/>
      <c r="P171" s="252">
        <f>O171*H171</f>
        <v>0</v>
      </c>
      <c r="Q171" s="252">
        <v>0</v>
      </c>
      <c r="R171" s="252">
        <f>Q171*H171</f>
        <v>0</v>
      </c>
      <c r="S171" s="252">
        <v>0</v>
      </c>
      <c r="T171" s="25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54" t="s">
        <v>167</v>
      </c>
      <c r="AT171" s="254" t="s">
        <v>163</v>
      </c>
      <c r="AU171" s="254" t="s">
        <v>8</v>
      </c>
      <c r="AY171" s="18" t="s">
        <v>160</v>
      </c>
      <c r="BE171" s="255">
        <f>IF(N171="základní",J171,0)</f>
        <v>0</v>
      </c>
      <c r="BF171" s="255">
        <f>IF(N171="snížená",J171,0)</f>
        <v>0</v>
      </c>
      <c r="BG171" s="255">
        <f>IF(N171="zákl. přenesená",J171,0)</f>
        <v>0</v>
      </c>
      <c r="BH171" s="255">
        <f>IF(N171="sníž. přenesená",J171,0)</f>
        <v>0</v>
      </c>
      <c r="BI171" s="255">
        <f>IF(N171="nulová",J171,0)</f>
        <v>0</v>
      </c>
      <c r="BJ171" s="18" t="s">
        <v>8</v>
      </c>
      <c r="BK171" s="255">
        <f>ROUND(I171*H171,0)</f>
        <v>0</v>
      </c>
      <c r="BL171" s="18" t="s">
        <v>167</v>
      </c>
      <c r="BM171" s="254" t="s">
        <v>282</v>
      </c>
    </row>
    <row r="172" s="2" customFormat="1" ht="16.5" customHeight="1">
      <c r="A172" s="39"/>
      <c r="B172" s="40"/>
      <c r="C172" s="278" t="s">
        <v>438</v>
      </c>
      <c r="D172" s="278" t="s">
        <v>173</v>
      </c>
      <c r="E172" s="279" t="s">
        <v>1962</v>
      </c>
      <c r="F172" s="280" t="s">
        <v>1963</v>
      </c>
      <c r="G172" s="281" t="s">
        <v>1672</v>
      </c>
      <c r="H172" s="282">
        <v>1</v>
      </c>
      <c r="I172" s="283"/>
      <c r="J172" s="282">
        <f>ROUND(I172*H172,0)</f>
        <v>0</v>
      </c>
      <c r="K172" s="284"/>
      <c r="L172" s="285"/>
      <c r="M172" s="286" t="s">
        <v>1</v>
      </c>
      <c r="N172" s="287" t="s">
        <v>39</v>
      </c>
      <c r="O172" s="92"/>
      <c r="P172" s="252">
        <f>O172*H172</f>
        <v>0</v>
      </c>
      <c r="Q172" s="252">
        <v>0</v>
      </c>
      <c r="R172" s="252">
        <f>Q172*H172</f>
        <v>0</v>
      </c>
      <c r="S172" s="252">
        <v>0</v>
      </c>
      <c r="T172" s="25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54" t="s">
        <v>176</v>
      </c>
      <c r="AT172" s="254" t="s">
        <v>173</v>
      </c>
      <c r="AU172" s="254" t="s">
        <v>8</v>
      </c>
      <c r="AY172" s="18" t="s">
        <v>160</v>
      </c>
      <c r="BE172" s="255">
        <f>IF(N172="základní",J172,0)</f>
        <v>0</v>
      </c>
      <c r="BF172" s="255">
        <f>IF(N172="snížená",J172,0)</f>
        <v>0</v>
      </c>
      <c r="BG172" s="255">
        <f>IF(N172="zákl. přenesená",J172,0)</f>
        <v>0</v>
      </c>
      <c r="BH172" s="255">
        <f>IF(N172="sníž. přenesená",J172,0)</f>
        <v>0</v>
      </c>
      <c r="BI172" s="255">
        <f>IF(N172="nulová",J172,0)</f>
        <v>0</v>
      </c>
      <c r="BJ172" s="18" t="s">
        <v>8</v>
      </c>
      <c r="BK172" s="255">
        <f>ROUND(I172*H172,0)</f>
        <v>0</v>
      </c>
      <c r="BL172" s="18" t="s">
        <v>167</v>
      </c>
      <c r="BM172" s="254" t="s">
        <v>205</v>
      </c>
    </row>
    <row r="173" s="2" customFormat="1" ht="16.5" customHeight="1">
      <c r="A173" s="39"/>
      <c r="B173" s="40"/>
      <c r="C173" s="243" t="s">
        <v>440</v>
      </c>
      <c r="D173" s="243" t="s">
        <v>163</v>
      </c>
      <c r="E173" s="244" t="s">
        <v>1964</v>
      </c>
      <c r="F173" s="245" t="s">
        <v>1965</v>
      </c>
      <c r="G173" s="246" t="s">
        <v>1672</v>
      </c>
      <c r="H173" s="247">
        <v>1</v>
      </c>
      <c r="I173" s="248"/>
      <c r="J173" s="247">
        <f>ROUND(I173*H173,0)</f>
        <v>0</v>
      </c>
      <c r="K173" s="249"/>
      <c r="L173" s="45"/>
      <c r="M173" s="250" t="s">
        <v>1</v>
      </c>
      <c r="N173" s="251" t="s">
        <v>39</v>
      </c>
      <c r="O173" s="92"/>
      <c r="P173" s="252">
        <f>O173*H173</f>
        <v>0</v>
      </c>
      <c r="Q173" s="252">
        <v>0</v>
      </c>
      <c r="R173" s="252">
        <f>Q173*H173</f>
        <v>0</v>
      </c>
      <c r="S173" s="252">
        <v>0</v>
      </c>
      <c r="T173" s="25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54" t="s">
        <v>167</v>
      </c>
      <c r="AT173" s="254" t="s">
        <v>163</v>
      </c>
      <c r="AU173" s="254" t="s">
        <v>8</v>
      </c>
      <c r="AY173" s="18" t="s">
        <v>160</v>
      </c>
      <c r="BE173" s="255">
        <f>IF(N173="základní",J173,0)</f>
        <v>0</v>
      </c>
      <c r="BF173" s="255">
        <f>IF(N173="snížená",J173,0)</f>
        <v>0</v>
      </c>
      <c r="BG173" s="255">
        <f>IF(N173="zákl. přenesená",J173,0)</f>
        <v>0</v>
      </c>
      <c r="BH173" s="255">
        <f>IF(N173="sníž. přenesená",J173,0)</f>
        <v>0</v>
      </c>
      <c r="BI173" s="255">
        <f>IF(N173="nulová",J173,0)</f>
        <v>0</v>
      </c>
      <c r="BJ173" s="18" t="s">
        <v>8</v>
      </c>
      <c r="BK173" s="255">
        <f>ROUND(I173*H173,0)</f>
        <v>0</v>
      </c>
      <c r="BL173" s="18" t="s">
        <v>167</v>
      </c>
      <c r="BM173" s="254" t="s">
        <v>162</v>
      </c>
    </row>
    <row r="174" s="2" customFormat="1" ht="24.15" customHeight="1">
      <c r="A174" s="39"/>
      <c r="B174" s="40"/>
      <c r="C174" s="278" t="s">
        <v>251</v>
      </c>
      <c r="D174" s="278" t="s">
        <v>173</v>
      </c>
      <c r="E174" s="279" t="s">
        <v>1966</v>
      </c>
      <c r="F174" s="280" t="s">
        <v>1967</v>
      </c>
      <c r="G174" s="281" t="s">
        <v>1672</v>
      </c>
      <c r="H174" s="282">
        <v>1</v>
      </c>
      <c r="I174" s="283"/>
      <c r="J174" s="282">
        <f>ROUND(I174*H174,0)</f>
        <v>0</v>
      </c>
      <c r="K174" s="284"/>
      <c r="L174" s="285"/>
      <c r="M174" s="286" t="s">
        <v>1</v>
      </c>
      <c r="N174" s="287" t="s">
        <v>39</v>
      </c>
      <c r="O174" s="92"/>
      <c r="P174" s="252">
        <f>O174*H174</f>
        <v>0</v>
      </c>
      <c r="Q174" s="252">
        <v>0</v>
      </c>
      <c r="R174" s="252">
        <f>Q174*H174</f>
        <v>0</v>
      </c>
      <c r="S174" s="252">
        <v>0</v>
      </c>
      <c r="T174" s="25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54" t="s">
        <v>176</v>
      </c>
      <c r="AT174" s="254" t="s">
        <v>173</v>
      </c>
      <c r="AU174" s="254" t="s">
        <v>8</v>
      </c>
      <c r="AY174" s="18" t="s">
        <v>160</v>
      </c>
      <c r="BE174" s="255">
        <f>IF(N174="základní",J174,0)</f>
        <v>0</v>
      </c>
      <c r="BF174" s="255">
        <f>IF(N174="snížená",J174,0)</f>
        <v>0</v>
      </c>
      <c r="BG174" s="255">
        <f>IF(N174="zákl. přenesená",J174,0)</f>
        <v>0</v>
      </c>
      <c r="BH174" s="255">
        <f>IF(N174="sníž. přenesená",J174,0)</f>
        <v>0</v>
      </c>
      <c r="BI174" s="255">
        <f>IF(N174="nulová",J174,0)</f>
        <v>0</v>
      </c>
      <c r="BJ174" s="18" t="s">
        <v>8</v>
      </c>
      <c r="BK174" s="255">
        <f>ROUND(I174*H174,0)</f>
        <v>0</v>
      </c>
      <c r="BL174" s="18" t="s">
        <v>167</v>
      </c>
      <c r="BM174" s="254" t="s">
        <v>373</v>
      </c>
    </row>
    <row r="175" s="2" customFormat="1" ht="24.15" customHeight="1">
      <c r="A175" s="39"/>
      <c r="B175" s="40"/>
      <c r="C175" s="243" t="s">
        <v>302</v>
      </c>
      <c r="D175" s="243" t="s">
        <v>163</v>
      </c>
      <c r="E175" s="244" t="s">
        <v>1968</v>
      </c>
      <c r="F175" s="245" t="s">
        <v>1969</v>
      </c>
      <c r="G175" s="246" t="s">
        <v>1672</v>
      </c>
      <c r="H175" s="247">
        <v>1</v>
      </c>
      <c r="I175" s="248"/>
      <c r="J175" s="247">
        <f>ROUND(I175*H175,0)</f>
        <v>0</v>
      </c>
      <c r="K175" s="249"/>
      <c r="L175" s="45"/>
      <c r="M175" s="250" t="s">
        <v>1</v>
      </c>
      <c r="N175" s="251" t="s">
        <v>39</v>
      </c>
      <c r="O175" s="92"/>
      <c r="P175" s="252">
        <f>O175*H175</f>
        <v>0</v>
      </c>
      <c r="Q175" s="252">
        <v>0</v>
      </c>
      <c r="R175" s="252">
        <f>Q175*H175</f>
        <v>0</v>
      </c>
      <c r="S175" s="252">
        <v>0</v>
      </c>
      <c r="T175" s="253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54" t="s">
        <v>167</v>
      </c>
      <c r="AT175" s="254" t="s">
        <v>163</v>
      </c>
      <c r="AU175" s="254" t="s">
        <v>8</v>
      </c>
      <c r="AY175" s="18" t="s">
        <v>160</v>
      </c>
      <c r="BE175" s="255">
        <f>IF(N175="základní",J175,0)</f>
        <v>0</v>
      </c>
      <c r="BF175" s="255">
        <f>IF(N175="snížená",J175,0)</f>
        <v>0</v>
      </c>
      <c r="BG175" s="255">
        <f>IF(N175="zákl. přenesená",J175,0)</f>
        <v>0</v>
      </c>
      <c r="BH175" s="255">
        <f>IF(N175="sníž. přenesená",J175,0)</f>
        <v>0</v>
      </c>
      <c r="BI175" s="255">
        <f>IF(N175="nulová",J175,0)</f>
        <v>0</v>
      </c>
      <c r="BJ175" s="18" t="s">
        <v>8</v>
      </c>
      <c r="BK175" s="255">
        <f>ROUND(I175*H175,0)</f>
        <v>0</v>
      </c>
      <c r="BL175" s="18" t="s">
        <v>167</v>
      </c>
      <c r="BM175" s="254" t="s">
        <v>383</v>
      </c>
    </row>
    <row r="176" s="2" customFormat="1" ht="21.75" customHeight="1">
      <c r="A176" s="39"/>
      <c r="B176" s="40"/>
      <c r="C176" s="278" t="s">
        <v>493</v>
      </c>
      <c r="D176" s="278" t="s">
        <v>173</v>
      </c>
      <c r="E176" s="279" t="s">
        <v>1970</v>
      </c>
      <c r="F176" s="280" t="s">
        <v>1971</v>
      </c>
      <c r="G176" s="281" t="s">
        <v>1672</v>
      </c>
      <c r="H176" s="282">
        <v>32</v>
      </c>
      <c r="I176" s="283"/>
      <c r="J176" s="282">
        <f>ROUND(I176*H176,0)</f>
        <v>0</v>
      </c>
      <c r="K176" s="284"/>
      <c r="L176" s="285"/>
      <c r="M176" s="286" t="s">
        <v>1</v>
      </c>
      <c r="N176" s="287" t="s">
        <v>39</v>
      </c>
      <c r="O176" s="92"/>
      <c r="P176" s="252">
        <f>O176*H176</f>
        <v>0</v>
      </c>
      <c r="Q176" s="252">
        <v>0</v>
      </c>
      <c r="R176" s="252">
        <f>Q176*H176</f>
        <v>0</v>
      </c>
      <c r="S176" s="252">
        <v>0</v>
      </c>
      <c r="T176" s="25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54" t="s">
        <v>176</v>
      </c>
      <c r="AT176" s="254" t="s">
        <v>173</v>
      </c>
      <c r="AU176" s="254" t="s">
        <v>8</v>
      </c>
      <c r="AY176" s="18" t="s">
        <v>160</v>
      </c>
      <c r="BE176" s="255">
        <f>IF(N176="základní",J176,0)</f>
        <v>0</v>
      </c>
      <c r="BF176" s="255">
        <f>IF(N176="snížená",J176,0)</f>
        <v>0</v>
      </c>
      <c r="BG176" s="255">
        <f>IF(N176="zákl. přenesená",J176,0)</f>
        <v>0</v>
      </c>
      <c r="BH176" s="255">
        <f>IF(N176="sníž. přenesená",J176,0)</f>
        <v>0</v>
      </c>
      <c r="BI176" s="255">
        <f>IF(N176="nulová",J176,0)</f>
        <v>0</v>
      </c>
      <c r="BJ176" s="18" t="s">
        <v>8</v>
      </c>
      <c r="BK176" s="255">
        <f>ROUND(I176*H176,0)</f>
        <v>0</v>
      </c>
      <c r="BL176" s="18" t="s">
        <v>167</v>
      </c>
      <c r="BM176" s="254" t="s">
        <v>394</v>
      </c>
    </row>
    <row r="177" s="2" customFormat="1" ht="16.5" customHeight="1">
      <c r="A177" s="39"/>
      <c r="B177" s="40"/>
      <c r="C177" s="278" t="s">
        <v>487</v>
      </c>
      <c r="D177" s="278" t="s">
        <v>173</v>
      </c>
      <c r="E177" s="279" t="s">
        <v>1972</v>
      </c>
      <c r="F177" s="280" t="s">
        <v>1973</v>
      </c>
      <c r="G177" s="281" t="s">
        <v>1672</v>
      </c>
      <c r="H177" s="282">
        <v>4</v>
      </c>
      <c r="I177" s="283"/>
      <c r="J177" s="282">
        <f>ROUND(I177*H177,0)</f>
        <v>0</v>
      </c>
      <c r="K177" s="284"/>
      <c r="L177" s="285"/>
      <c r="M177" s="286" t="s">
        <v>1</v>
      </c>
      <c r="N177" s="287" t="s">
        <v>39</v>
      </c>
      <c r="O177" s="92"/>
      <c r="P177" s="252">
        <f>O177*H177</f>
        <v>0</v>
      </c>
      <c r="Q177" s="252">
        <v>0</v>
      </c>
      <c r="R177" s="252">
        <f>Q177*H177</f>
        <v>0</v>
      </c>
      <c r="S177" s="252">
        <v>0</v>
      </c>
      <c r="T177" s="25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54" t="s">
        <v>176</v>
      </c>
      <c r="AT177" s="254" t="s">
        <v>173</v>
      </c>
      <c r="AU177" s="254" t="s">
        <v>8</v>
      </c>
      <c r="AY177" s="18" t="s">
        <v>160</v>
      </c>
      <c r="BE177" s="255">
        <f>IF(N177="základní",J177,0)</f>
        <v>0</v>
      </c>
      <c r="BF177" s="255">
        <f>IF(N177="snížená",J177,0)</f>
        <v>0</v>
      </c>
      <c r="BG177" s="255">
        <f>IF(N177="zákl. přenesená",J177,0)</f>
        <v>0</v>
      </c>
      <c r="BH177" s="255">
        <f>IF(N177="sníž. přenesená",J177,0)</f>
        <v>0</v>
      </c>
      <c r="BI177" s="255">
        <f>IF(N177="nulová",J177,0)</f>
        <v>0</v>
      </c>
      <c r="BJ177" s="18" t="s">
        <v>8</v>
      </c>
      <c r="BK177" s="255">
        <f>ROUND(I177*H177,0)</f>
        <v>0</v>
      </c>
      <c r="BL177" s="18" t="s">
        <v>167</v>
      </c>
      <c r="BM177" s="254" t="s">
        <v>482</v>
      </c>
    </row>
    <row r="178" s="2" customFormat="1" ht="16.5" customHeight="1">
      <c r="A178" s="39"/>
      <c r="B178" s="40"/>
      <c r="C178" s="278" t="s">
        <v>458</v>
      </c>
      <c r="D178" s="278" t="s">
        <v>173</v>
      </c>
      <c r="E178" s="279" t="s">
        <v>1974</v>
      </c>
      <c r="F178" s="280" t="s">
        <v>1975</v>
      </c>
      <c r="G178" s="281" t="s">
        <v>1672</v>
      </c>
      <c r="H178" s="282">
        <v>28</v>
      </c>
      <c r="I178" s="283"/>
      <c r="J178" s="282">
        <f>ROUND(I178*H178,0)</f>
        <v>0</v>
      </c>
      <c r="K178" s="284"/>
      <c r="L178" s="285"/>
      <c r="M178" s="286" t="s">
        <v>1</v>
      </c>
      <c r="N178" s="287" t="s">
        <v>39</v>
      </c>
      <c r="O178" s="92"/>
      <c r="P178" s="252">
        <f>O178*H178</f>
        <v>0</v>
      </c>
      <c r="Q178" s="252">
        <v>0</v>
      </c>
      <c r="R178" s="252">
        <f>Q178*H178</f>
        <v>0</v>
      </c>
      <c r="S178" s="252">
        <v>0</v>
      </c>
      <c r="T178" s="25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54" t="s">
        <v>176</v>
      </c>
      <c r="AT178" s="254" t="s">
        <v>173</v>
      </c>
      <c r="AU178" s="254" t="s">
        <v>8</v>
      </c>
      <c r="AY178" s="18" t="s">
        <v>160</v>
      </c>
      <c r="BE178" s="255">
        <f>IF(N178="základní",J178,0)</f>
        <v>0</v>
      </c>
      <c r="BF178" s="255">
        <f>IF(N178="snížená",J178,0)</f>
        <v>0</v>
      </c>
      <c r="BG178" s="255">
        <f>IF(N178="zákl. přenesená",J178,0)</f>
        <v>0</v>
      </c>
      <c r="BH178" s="255">
        <f>IF(N178="sníž. přenesená",J178,0)</f>
        <v>0</v>
      </c>
      <c r="BI178" s="255">
        <f>IF(N178="nulová",J178,0)</f>
        <v>0</v>
      </c>
      <c r="BJ178" s="18" t="s">
        <v>8</v>
      </c>
      <c r="BK178" s="255">
        <f>ROUND(I178*H178,0)</f>
        <v>0</v>
      </c>
      <c r="BL178" s="18" t="s">
        <v>167</v>
      </c>
      <c r="BM178" s="254" t="s">
        <v>1021</v>
      </c>
    </row>
    <row r="179" s="2" customFormat="1" ht="16.5" customHeight="1">
      <c r="A179" s="39"/>
      <c r="B179" s="40"/>
      <c r="C179" s="278" t="s">
        <v>463</v>
      </c>
      <c r="D179" s="278" t="s">
        <v>173</v>
      </c>
      <c r="E179" s="279" t="s">
        <v>1976</v>
      </c>
      <c r="F179" s="280" t="s">
        <v>1977</v>
      </c>
      <c r="G179" s="281" t="s">
        <v>1672</v>
      </c>
      <c r="H179" s="282">
        <v>56</v>
      </c>
      <c r="I179" s="283"/>
      <c r="J179" s="282">
        <f>ROUND(I179*H179,0)</f>
        <v>0</v>
      </c>
      <c r="K179" s="284"/>
      <c r="L179" s="285"/>
      <c r="M179" s="286" t="s">
        <v>1</v>
      </c>
      <c r="N179" s="287" t="s">
        <v>39</v>
      </c>
      <c r="O179" s="92"/>
      <c r="P179" s="252">
        <f>O179*H179</f>
        <v>0</v>
      </c>
      <c r="Q179" s="252">
        <v>0</v>
      </c>
      <c r="R179" s="252">
        <f>Q179*H179</f>
        <v>0</v>
      </c>
      <c r="S179" s="252">
        <v>0</v>
      </c>
      <c r="T179" s="253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54" t="s">
        <v>176</v>
      </c>
      <c r="AT179" s="254" t="s">
        <v>173</v>
      </c>
      <c r="AU179" s="254" t="s">
        <v>8</v>
      </c>
      <c r="AY179" s="18" t="s">
        <v>160</v>
      </c>
      <c r="BE179" s="255">
        <f>IF(N179="základní",J179,0)</f>
        <v>0</v>
      </c>
      <c r="BF179" s="255">
        <f>IF(N179="snížená",J179,0)</f>
        <v>0</v>
      </c>
      <c r="BG179" s="255">
        <f>IF(N179="zákl. přenesená",J179,0)</f>
        <v>0</v>
      </c>
      <c r="BH179" s="255">
        <f>IF(N179="sníž. přenesená",J179,0)</f>
        <v>0</v>
      </c>
      <c r="BI179" s="255">
        <f>IF(N179="nulová",J179,0)</f>
        <v>0</v>
      </c>
      <c r="BJ179" s="18" t="s">
        <v>8</v>
      </c>
      <c r="BK179" s="255">
        <f>ROUND(I179*H179,0)</f>
        <v>0</v>
      </c>
      <c r="BL179" s="18" t="s">
        <v>167</v>
      </c>
      <c r="BM179" s="254" t="s">
        <v>1028</v>
      </c>
    </row>
    <row r="180" s="2" customFormat="1" ht="16.5" customHeight="1">
      <c r="A180" s="39"/>
      <c r="B180" s="40"/>
      <c r="C180" s="278" t="s">
        <v>179</v>
      </c>
      <c r="D180" s="278" t="s">
        <v>173</v>
      </c>
      <c r="E180" s="279" t="s">
        <v>1978</v>
      </c>
      <c r="F180" s="280" t="s">
        <v>1979</v>
      </c>
      <c r="G180" s="281" t="s">
        <v>1672</v>
      </c>
      <c r="H180" s="282">
        <v>4</v>
      </c>
      <c r="I180" s="283"/>
      <c r="J180" s="282">
        <f>ROUND(I180*H180,0)</f>
        <v>0</v>
      </c>
      <c r="K180" s="284"/>
      <c r="L180" s="285"/>
      <c r="M180" s="286" t="s">
        <v>1</v>
      </c>
      <c r="N180" s="287" t="s">
        <v>39</v>
      </c>
      <c r="O180" s="92"/>
      <c r="P180" s="252">
        <f>O180*H180</f>
        <v>0</v>
      </c>
      <c r="Q180" s="252">
        <v>0</v>
      </c>
      <c r="R180" s="252">
        <f>Q180*H180</f>
        <v>0</v>
      </c>
      <c r="S180" s="252">
        <v>0</v>
      </c>
      <c r="T180" s="253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54" t="s">
        <v>176</v>
      </c>
      <c r="AT180" s="254" t="s">
        <v>173</v>
      </c>
      <c r="AU180" s="254" t="s">
        <v>8</v>
      </c>
      <c r="AY180" s="18" t="s">
        <v>160</v>
      </c>
      <c r="BE180" s="255">
        <f>IF(N180="základní",J180,0)</f>
        <v>0</v>
      </c>
      <c r="BF180" s="255">
        <f>IF(N180="snížená",J180,0)</f>
        <v>0</v>
      </c>
      <c r="BG180" s="255">
        <f>IF(N180="zákl. přenesená",J180,0)</f>
        <v>0</v>
      </c>
      <c r="BH180" s="255">
        <f>IF(N180="sníž. přenesená",J180,0)</f>
        <v>0</v>
      </c>
      <c r="BI180" s="255">
        <f>IF(N180="nulová",J180,0)</f>
        <v>0</v>
      </c>
      <c r="BJ180" s="18" t="s">
        <v>8</v>
      </c>
      <c r="BK180" s="255">
        <f>ROUND(I180*H180,0)</f>
        <v>0</v>
      </c>
      <c r="BL180" s="18" t="s">
        <v>167</v>
      </c>
      <c r="BM180" s="254" t="s">
        <v>1035</v>
      </c>
    </row>
    <row r="181" s="2" customFormat="1" ht="16.5" customHeight="1">
      <c r="A181" s="39"/>
      <c r="B181" s="40"/>
      <c r="C181" s="243" t="s">
        <v>190</v>
      </c>
      <c r="D181" s="243" t="s">
        <v>163</v>
      </c>
      <c r="E181" s="244" t="s">
        <v>1980</v>
      </c>
      <c r="F181" s="245" t="s">
        <v>1981</v>
      </c>
      <c r="G181" s="246" t="s">
        <v>1672</v>
      </c>
      <c r="H181" s="247">
        <v>60</v>
      </c>
      <c r="I181" s="248"/>
      <c r="J181" s="247">
        <f>ROUND(I181*H181,0)</f>
        <v>0</v>
      </c>
      <c r="K181" s="249"/>
      <c r="L181" s="45"/>
      <c r="M181" s="250" t="s">
        <v>1</v>
      </c>
      <c r="N181" s="251" t="s">
        <v>39</v>
      </c>
      <c r="O181" s="92"/>
      <c r="P181" s="252">
        <f>O181*H181</f>
        <v>0</v>
      </c>
      <c r="Q181" s="252">
        <v>0</v>
      </c>
      <c r="R181" s="252">
        <f>Q181*H181</f>
        <v>0</v>
      </c>
      <c r="S181" s="252">
        <v>0</v>
      </c>
      <c r="T181" s="25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54" t="s">
        <v>167</v>
      </c>
      <c r="AT181" s="254" t="s">
        <v>163</v>
      </c>
      <c r="AU181" s="254" t="s">
        <v>8</v>
      </c>
      <c r="AY181" s="18" t="s">
        <v>160</v>
      </c>
      <c r="BE181" s="255">
        <f>IF(N181="základní",J181,0)</f>
        <v>0</v>
      </c>
      <c r="BF181" s="255">
        <f>IF(N181="snížená",J181,0)</f>
        <v>0</v>
      </c>
      <c r="BG181" s="255">
        <f>IF(N181="zákl. přenesená",J181,0)</f>
        <v>0</v>
      </c>
      <c r="BH181" s="255">
        <f>IF(N181="sníž. přenesená",J181,0)</f>
        <v>0</v>
      </c>
      <c r="BI181" s="255">
        <f>IF(N181="nulová",J181,0)</f>
        <v>0</v>
      </c>
      <c r="BJ181" s="18" t="s">
        <v>8</v>
      </c>
      <c r="BK181" s="255">
        <f>ROUND(I181*H181,0)</f>
        <v>0</v>
      </c>
      <c r="BL181" s="18" t="s">
        <v>167</v>
      </c>
      <c r="BM181" s="254" t="s">
        <v>1039</v>
      </c>
    </row>
    <row r="182" s="2" customFormat="1" ht="16.5" customHeight="1">
      <c r="A182" s="39"/>
      <c r="B182" s="40"/>
      <c r="C182" s="243" t="s">
        <v>196</v>
      </c>
      <c r="D182" s="243" t="s">
        <v>163</v>
      </c>
      <c r="E182" s="244" t="s">
        <v>1982</v>
      </c>
      <c r="F182" s="245" t="s">
        <v>1983</v>
      </c>
      <c r="G182" s="246" t="s">
        <v>1672</v>
      </c>
      <c r="H182" s="247">
        <v>56</v>
      </c>
      <c r="I182" s="248"/>
      <c r="J182" s="247">
        <f>ROUND(I182*H182,0)</f>
        <v>0</v>
      </c>
      <c r="K182" s="249"/>
      <c r="L182" s="45"/>
      <c r="M182" s="250" t="s">
        <v>1</v>
      </c>
      <c r="N182" s="251" t="s">
        <v>39</v>
      </c>
      <c r="O182" s="92"/>
      <c r="P182" s="252">
        <f>O182*H182</f>
        <v>0</v>
      </c>
      <c r="Q182" s="252">
        <v>0</v>
      </c>
      <c r="R182" s="252">
        <f>Q182*H182</f>
        <v>0</v>
      </c>
      <c r="S182" s="252">
        <v>0</v>
      </c>
      <c r="T182" s="253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54" t="s">
        <v>167</v>
      </c>
      <c r="AT182" s="254" t="s">
        <v>163</v>
      </c>
      <c r="AU182" s="254" t="s">
        <v>8</v>
      </c>
      <c r="AY182" s="18" t="s">
        <v>160</v>
      </c>
      <c r="BE182" s="255">
        <f>IF(N182="základní",J182,0)</f>
        <v>0</v>
      </c>
      <c r="BF182" s="255">
        <f>IF(N182="snížená",J182,0)</f>
        <v>0</v>
      </c>
      <c r="BG182" s="255">
        <f>IF(N182="zákl. přenesená",J182,0)</f>
        <v>0</v>
      </c>
      <c r="BH182" s="255">
        <f>IF(N182="sníž. přenesená",J182,0)</f>
        <v>0</v>
      </c>
      <c r="BI182" s="255">
        <f>IF(N182="nulová",J182,0)</f>
        <v>0</v>
      </c>
      <c r="BJ182" s="18" t="s">
        <v>8</v>
      </c>
      <c r="BK182" s="255">
        <f>ROUND(I182*H182,0)</f>
        <v>0</v>
      </c>
      <c r="BL182" s="18" t="s">
        <v>167</v>
      </c>
      <c r="BM182" s="254" t="s">
        <v>1048</v>
      </c>
    </row>
    <row r="183" s="2" customFormat="1" ht="16.5" customHeight="1">
      <c r="A183" s="39"/>
      <c r="B183" s="40"/>
      <c r="C183" s="243" t="s">
        <v>201</v>
      </c>
      <c r="D183" s="243" t="s">
        <v>163</v>
      </c>
      <c r="E183" s="244" t="s">
        <v>1984</v>
      </c>
      <c r="F183" s="245" t="s">
        <v>1985</v>
      </c>
      <c r="G183" s="246" t="s">
        <v>1672</v>
      </c>
      <c r="H183" s="247">
        <v>56</v>
      </c>
      <c r="I183" s="248"/>
      <c r="J183" s="247">
        <f>ROUND(I183*H183,0)</f>
        <v>0</v>
      </c>
      <c r="K183" s="249"/>
      <c r="L183" s="45"/>
      <c r="M183" s="250" t="s">
        <v>1</v>
      </c>
      <c r="N183" s="251" t="s">
        <v>39</v>
      </c>
      <c r="O183" s="92"/>
      <c r="P183" s="252">
        <f>O183*H183</f>
        <v>0</v>
      </c>
      <c r="Q183" s="252">
        <v>0</v>
      </c>
      <c r="R183" s="252">
        <f>Q183*H183</f>
        <v>0</v>
      </c>
      <c r="S183" s="252">
        <v>0</v>
      </c>
      <c r="T183" s="25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54" t="s">
        <v>167</v>
      </c>
      <c r="AT183" s="254" t="s">
        <v>163</v>
      </c>
      <c r="AU183" s="254" t="s">
        <v>8</v>
      </c>
      <c r="AY183" s="18" t="s">
        <v>160</v>
      </c>
      <c r="BE183" s="255">
        <f>IF(N183="základní",J183,0)</f>
        <v>0</v>
      </c>
      <c r="BF183" s="255">
        <f>IF(N183="snížená",J183,0)</f>
        <v>0</v>
      </c>
      <c r="BG183" s="255">
        <f>IF(N183="zákl. přenesená",J183,0)</f>
        <v>0</v>
      </c>
      <c r="BH183" s="255">
        <f>IF(N183="sníž. přenesená",J183,0)</f>
        <v>0</v>
      </c>
      <c r="BI183" s="255">
        <f>IF(N183="nulová",J183,0)</f>
        <v>0</v>
      </c>
      <c r="BJ183" s="18" t="s">
        <v>8</v>
      </c>
      <c r="BK183" s="255">
        <f>ROUND(I183*H183,0)</f>
        <v>0</v>
      </c>
      <c r="BL183" s="18" t="s">
        <v>167</v>
      </c>
      <c r="BM183" s="254" t="s">
        <v>1056</v>
      </c>
    </row>
    <row r="184" s="2" customFormat="1" ht="16.5" customHeight="1">
      <c r="A184" s="39"/>
      <c r="B184" s="40"/>
      <c r="C184" s="278" t="s">
        <v>418</v>
      </c>
      <c r="D184" s="278" t="s">
        <v>173</v>
      </c>
      <c r="E184" s="279" t="s">
        <v>1986</v>
      </c>
      <c r="F184" s="280" t="s">
        <v>1987</v>
      </c>
      <c r="G184" s="281" t="s">
        <v>1672</v>
      </c>
      <c r="H184" s="282">
        <v>2</v>
      </c>
      <c r="I184" s="283"/>
      <c r="J184" s="282">
        <f>ROUND(I184*H184,0)</f>
        <v>0</v>
      </c>
      <c r="K184" s="284"/>
      <c r="L184" s="285"/>
      <c r="M184" s="286" t="s">
        <v>1</v>
      </c>
      <c r="N184" s="287" t="s">
        <v>39</v>
      </c>
      <c r="O184" s="92"/>
      <c r="P184" s="252">
        <f>O184*H184</f>
        <v>0</v>
      </c>
      <c r="Q184" s="252">
        <v>0</v>
      </c>
      <c r="R184" s="252">
        <f>Q184*H184</f>
        <v>0</v>
      </c>
      <c r="S184" s="252">
        <v>0</v>
      </c>
      <c r="T184" s="253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54" t="s">
        <v>176</v>
      </c>
      <c r="AT184" s="254" t="s">
        <v>173</v>
      </c>
      <c r="AU184" s="254" t="s">
        <v>8</v>
      </c>
      <c r="AY184" s="18" t="s">
        <v>160</v>
      </c>
      <c r="BE184" s="255">
        <f>IF(N184="základní",J184,0)</f>
        <v>0</v>
      </c>
      <c r="BF184" s="255">
        <f>IF(N184="snížená",J184,0)</f>
        <v>0</v>
      </c>
      <c r="BG184" s="255">
        <f>IF(N184="zákl. přenesená",J184,0)</f>
        <v>0</v>
      </c>
      <c r="BH184" s="255">
        <f>IF(N184="sníž. přenesená",J184,0)</f>
        <v>0</v>
      </c>
      <c r="BI184" s="255">
        <f>IF(N184="nulová",J184,0)</f>
        <v>0</v>
      </c>
      <c r="BJ184" s="18" t="s">
        <v>8</v>
      </c>
      <c r="BK184" s="255">
        <f>ROUND(I184*H184,0)</f>
        <v>0</v>
      </c>
      <c r="BL184" s="18" t="s">
        <v>167</v>
      </c>
      <c r="BM184" s="254" t="s">
        <v>1127</v>
      </c>
    </row>
    <row r="185" s="2" customFormat="1" ht="16.5" customHeight="1">
      <c r="A185" s="39"/>
      <c r="B185" s="40"/>
      <c r="C185" s="278" t="s">
        <v>430</v>
      </c>
      <c r="D185" s="278" t="s">
        <v>173</v>
      </c>
      <c r="E185" s="279" t="s">
        <v>1988</v>
      </c>
      <c r="F185" s="280" t="s">
        <v>1989</v>
      </c>
      <c r="G185" s="281" t="s">
        <v>1672</v>
      </c>
      <c r="H185" s="282">
        <v>2</v>
      </c>
      <c r="I185" s="283"/>
      <c r="J185" s="282">
        <f>ROUND(I185*H185,0)</f>
        <v>0</v>
      </c>
      <c r="K185" s="284"/>
      <c r="L185" s="285"/>
      <c r="M185" s="286" t="s">
        <v>1</v>
      </c>
      <c r="N185" s="287" t="s">
        <v>39</v>
      </c>
      <c r="O185" s="92"/>
      <c r="P185" s="252">
        <f>O185*H185</f>
        <v>0</v>
      </c>
      <c r="Q185" s="252">
        <v>0</v>
      </c>
      <c r="R185" s="252">
        <f>Q185*H185</f>
        <v>0</v>
      </c>
      <c r="S185" s="252">
        <v>0</v>
      </c>
      <c r="T185" s="253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54" t="s">
        <v>176</v>
      </c>
      <c r="AT185" s="254" t="s">
        <v>173</v>
      </c>
      <c r="AU185" s="254" t="s">
        <v>8</v>
      </c>
      <c r="AY185" s="18" t="s">
        <v>160</v>
      </c>
      <c r="BE185" s="255">
        <f>IF(N185="základní",J185,0)</f>
        <v>0</v>
      </c>
      <c r="BF185" s="255">
        <f>IF(N185="snížená",J185,0)</f>
        <v>0</v>
      </c>
      <c r="BG185" s="255">
        <f>IF(N185="zákl. přenesená",J185,0)</f>
        <v>0</v>
      </c>
      <c r="BH185" s="255">
        <f>IF(N185="sníž. přenesená",J185,0)</f>
        <v>0</v>
      </c>
      <c r="BI185" s="255">
        <f>IF(N185="nulová",J185,0)</f>
        <v>0</v>
      </c>
      <c r="BJ185" s="18" t="s">
        <v>8</v>
      </c>
      <c r="BK185" s="255">
        <f>ROUND(I185*H185,0)</f>
        <v>0</v>
      </c>
      <c r="BL185" s="18" t="s">
        <v>167</v>
      </c>
      <c r="BM185" s="254" t="s">
        <v>1137</v>
      </c>
    </row>
    <row r="186" s="2" customFormat="1" ht="16.5" customHeight="1">
      <c r="A186" s="39"/>
      <c r="B186" s="40"/>
      <c r="C186" s="243" t="s">
        <v>435</v>
      </c>
      <c r="D186" s="243" t="s">
        <v>163</v>
      </c>
      <c r="E186" s="244" t="s">
        <v>1990</v>
      </c>
      <c r="F186" s="245" t="s">
        <v>1991</v>
      </c>
      <c r="G186" s="246" t="s">
        <v>1672</v>
      </c>
      <c r="H186" s="247">
        <v>16</v>
      </c>
      <c r="I186" s="248"/>
      <c r="J186" s="247">
        <f>ROUND(I186*H186,0)</f>
        <v>0</v>
      </c>
      <c r="K186" s="249"/>
      <c r="L186" s="45"/>
      <c r="M186" s="250" t="s">
        <v>1</v>
      </c>
      <c r="N186" s="251" t="s">
        <v>39</v>
      </c>
      <c r="O186" s="92"/>
      <c r="P186" s="252">
        <f>O186*H186</f>
        <v>0</v>
      </c>
      <c r="Q186" s="252">
        <v>0</v>
      </c>
      <c r="R186" s="252">
        <f>Q186*H186</f>
        <v>0</v>
      </c>
      <c r="S186" s="252">
        <v>0</v>
      </c>
      <c r="T186" s="253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54" t="s">
        <v>167</v>
      </c>
      <c r="AT186" s="254" t="s">
        <v>163</v>
      </c>
      <c r="AU186" s="254" t="s">
        <v>8</v>
      </c>
      <c r="AY186" s="18" t="s">
        <v>160</v>
      </c>
      <c r="BE186" s="255">
        <f>IF(N186="základní",J186,0)</f>
        <v>0</v>
      </c>
      <c r="BF186" s="255">
        <f>IF(N186="snížená",J186,0)</f>
        <v>0</v>
      </c>
      <c r="BG186" s="255">
        <f>IF(N186="zákl. přenesená",J186,0)</f>
        <v>0</v>
      </c>
      <c r="BH186" s="255">
        <f>IF(N186="sníž. přenesená",J186,0)</f>
        <v>0</v>
      </c>
      <c r="BI186" s="255">
        <f>IF(N186="nulová",J186,0)</f>
        <v>0</v>
      </c>
      <c r="BJ186" s="18" t="s">
        <v>8</v>
      </c>
      <c r="BK186" s="255">
        <f>ROUND(I186*H186,0)</f>
        <v>0</v>
      </c>
      <c r="BL186" s="18" t="s">
        <v>167</v>
      </c>
      <c r="BM186" s="254" t="s">
        <v>1149</v>
      </c>
    </row>
    <row r="187" s="2" customFormat="1" ht="21.75" customHeight="1">
      <c r="A187" s="39"/>
      <c r="B187" s="40"/>
      <c r="C187" s="278" t="s">
        <v>467</v>
      </c>
      <c r="D187" s="278" t="s">
        <v>173</v>
      </c>
      <c r="E187" s="279" t="s">
        <v>1992</v>
      </c>
      <c r="F187" s="280" t="s">
        <v>1993</v>
      </c>
      <c r="G187" s="281" t="s">
        <v>1672</v>
      </c>
      <c r="H187" s="282">
        <v>2</v>
      </c>
      <c r="I187" s="283"/>
      <c r="J187" s="282">
        <f>ROUND(I187*H187,0)</f>
        <v>0</v>
      </c>
      <c r="K187" s="284"/>
      <c r="L187" s="285"/>
      <c r="M187" s="286" t="s">
        <v>1</v>
      </c>
      <c r="N187" s="287" t="s">
        <v>39</v>
      </c>
      <c r="O187" s="92"/>
      <c r="P187" s="252">
        <f>O187*H187</f>
        <v>0</v>
      </c>
      <c r="Q187" s="252">
        <v>0</v>
      </c>
      <c r="R187" s="252">
        <f>Q187*H187</f>
        <v>0</v>
      </c>
      <c r="S187" s="252">
        <v>0</v>
      </c>
      <c r="T187" s="253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54" t="s">
        <v>176</v>
      </c>
      <c r="AT187" s="254" t="s">
        <v>173</v>
      </c>
      <c r="AU187" s="254" t="s">
        <v>8</v>
      </c>
      <c r="AY187" s="18" t="s">
        <v>160</v>
      </c>
      <c r="BE187" s="255">
        <f>IF(N187="základní",J187,0)</f>
        <v>0</v>
      </c>
      <c r="BF187" s="255">
        <f>IF(N187="snížená",J187,0)</f>
        <v>0</v>
      </c>
      <c r="BG187" s="255">
        <f>IF(N187="zákl. přenesená",J187,0)</f>
        <v>0</v>
      </c>
      <c r="BH187" s="255">
        <f>IF(N187="sníž. přenesená",J187,0)</f>
        <v>0</v>
      </c>
      <c r="BI187" s="255">
        <f>IF(N187="nulová",J187,0)</f>
        <v>0</v>
      </c>
      <c r="BJ187" s="18" t="s">
        <v>8</v>
      </c>
      <c r="BK187" s="255">
        <f>ROUND(I187*H187,0)</f>
        <v>0</v>
      </c>
      <c r="BL187" s="18" t="s">
        <v>167</v>
      </c>
      <c r="BM187" s="254" t="s">
        <v>1163</v>
      </c>
    </row>
    <row r="188" s="2" customFormat="1" ht="16.5" customHeight="1">
      <c r="A188" s="39"/>
      <c r="B188" s="40"/>
      <c r="C188" s="278" t="s">
        <v>472</v>
      </c>
      <c r="D188" s="278" t="s">
        <v>173</v>
      </c>
      <c r="E188" s="279" t="s">
        <v>1994</v>
      </c>
      <c r="F188" s="280" t="s">
        <v>1995</v>
      </c>
      <c r="G188" s="281" t="s">
        <v>1672</v>
      </c>
      <c r="H188" s="282">
        <v>2</v>
      </c>
      <c r="I188" s="283"/>
      <c r="J188" s="282">
        <f>ROUND(I188*H188,0)</f>
        <v>0</v>
      </c>
      <c r="K188" s="284"/>
      <c r="L188" s="285"/>
      <c r="M188" s="286" t="s">
        <v>1</v>
      </c>
      <c r="N188" s="287" t="s">
        <v>39</v>
      </c>
      <c r="O188" s="92"/>
      <c r="P188" s="252">
        <f>O188*H188</f>
        <v>0</v>
      </c>
      <c r="Q188" s="252">
        <v>0</v>
      </c>
      <c r="R188" s="252">
        <f>Q188*H188</f>
        <v>0</v>
      </c>
      <c r="S188" s="252">
        <v>0</v>
      </c>
      <c r="T188" s="253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54" t="s">
        <v>176</v>
      </c>
      <c r="AT188" s="254" t="s">
        <v>173</v>
      </c>
      <c r="AU188" s="254" t="s">
        <v>8</v>
      </c>
      <c r="AY188" s="18" t="s">
        <v>160</v>
      </c>
      <c r="BE188" s="255">
        <f>IF(N188="základní",J188,0)</f>
        <v>0</v>
      </c>
      <c r="BF188" s="255">
        <f>IF(N188="snížená",J188,0)</f>
        <v>0</v>
      </c>
      <c r="BG188" s="255">
        <f>IF(N188="zákl. přenesená",J188,0)</f>
        <v>0</v>
      </c>
      <c r="BH188" s="255">
        <f>IF(N188="sníž. přenesená",J188,0)</f>
        <v>0</v>
      </c>
      <c r="BI188" s="255">
        <f>IF(N188="nulová",J188,0)</f>
        <v>0</v>
      </c>
      <c r="BJ188" s="18" t="s">
        <v>8</v>
      </c>
      <c r="BK188" s="255">
        <f>ROUND(I188*H188,0)</f>
        <v>0</v>
      </c>
      <c r="BL188" s="18" t="s">
        <v>167</v>
      </c>
      <c r="BM188" s="254" t="s">
        <v>1172</v>
      </c>
    </row>
    <row r="189" s="2" customFormat="1" ht="16.5" customHeight="1">
      <c r="A189" s="39"/>
      <c r="B189" s="40"/>
      <c r="C189" s="243" t="s">
        <v>426</v>
      </c>
      <c r="D189" s="243" t="s">
        <v>163</v>
      </c>
      <c r="E189" s="244" t="s">
        <v>1996</v>
      </c>
      <c r="F189" s="245" t="s">
        <v>1997</v>
      </c>
      <c r="G189" s="246" t="s">
        <v>1672</v>
      </c>
      <c r="H189" s="247">
        <v>2</v>
      </c>
      <c r="I189" s="248"/>
      <c r="J189" s="247">
        <f>ROUND(I189*H189,0)</f>
        <v>0</v>
      </c>
      <c r="K189" s="249"/>
      <c r="L189" s="45"/>
      <c r="M189" s="250" t="s">
        <v>1</v>
      </c>
      <c r="N189" s="251" t="s">
        <v>39</v>
      </c>
      <c r="O189" s="92"/>
      <c r="P189" s="252">
        <f>O189*H189</f>
        <v>0</v>
      </c>
      <c r="Q189" s="252">
        <v>0</v>
      </c>
      <c r="R189" s="252">
        <f>Q189*H189</f>
        <v>0</v>
      </c>
      <c r="S189" s="252">
        <v>0</v>
      </c>
      <c r="T189" s="253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54" t="s">
        <v>167</v>
      </c>
      <c r="AT189" s="254" t="s">
        <v>163</v>
      </c>
      <c r="AU189" s="254" t="s">
        <v>8</v>
      </c>
      <c r="AY189" s="18" t="s">
        <v>160</v>
      </c>
      <c r="BE189" s="255">
        <f>IF(N189="základní",J189,0)</f>
        <v>0</v>
      </c>
      <c r="BF189" s="255">
        <f>IF(N189="snížená",J189,0)</f>
        <v>0</v>
      </c>
      <c r="BG189" s="255">
        <f>IF(N189="zákl. přenesená",J189,0)</f>
        <v>0</v>
      </c>
      <c r="BH189" s="255">
        <f>IF(N189="sníž. přenesená",J189,0)</f>
        <v>0</v>
      </c>
      <c r="BI189" s="255">
        <f>IF(N189="nulová",J189,0)</f>
        <v>0</v>
      </c>
      <c r="BJ189" s="18" t="s">
        <v>8</v>
      </c>
      <c r="BK189" s="255">
        <f>ROUND(I189*H189,0)</f>
        <v>0</v>
      </c>
      <c r="BL189" s="18" t="s">
        <v>167</v>
      </c>
      <c r="BM189" s="254" t="s">
        <v>1182</v>
      </c>
    </row>
    <row r="190" s="2" customFormat="1" ht="24.15" customHeight="1">
      <c r="A190" s="39"/>
      <c r="B190" s="40"/>
      <c r="C190" s="243" t="s">
        <v>213</v>
      </c>
      <c r="D190" s="243" t="s">
        <v>163</v>
      </c>
      <c r="E190" s="244" t="s">
        <v>1998</v>
      </c>
      <c r="F190" s="245" t="s">
        <v>1999</v>
      </c>
      <c r="G190" s="246" t="s">
        <v>1672</v>
      </c>
      <c r="H190" s="247">
        <v>56</v>
      </c>
      <c r="I190" s="248"/>
      <c r="J190" s="247">
        <f>ROUND(I190*H190,0)</f>
        <v>0</v>
      </c>
      <c r="K190" s="249"/>
      <c r="L190" s="45"/>
      <c r="M190" s="250" t="s">
        <v>1</v>
      </c>
      <c r="N190" s="251" t="s">
        <v>39</v>
      </c>
      <c r="O190" s="92"/>
      <c r="P190" s="252">
        <f>O190*H190</f>
        <v>0</v>
      </c>
      <c r="Q190" s="252">
        <v>0</v>
      </c>
      <c r="R190" s="252">
        <f>Q190*H190</f>
        <v>0</v>
      </c>
      <c r="S190" s="252">
        <v>0</v>
      </c>
      <c r="T190" s="253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54" t="s">
        <v>167</v>
      </c>
      <c r="AT190" s="254" t="s">
        <v>163</v>
      </c>
      <c r="AU190" s="254" t="s">
        <v>8</v>
      </c>
      <c r="AY190" s="18" t="s">
        <v>160</v>
      </c>
      <c r="BE190" s="255">
        <f>IF(N190="základní",J190,0)</f>
        <v>0</v>
      </c>
      <c r="BF190" s="255">
        <f>IF(N190="snížená",J190,0)</f>
        <v>0</v>
      </c>
      <c r="BG190" s="255">
        <f>IF(N190="zákl. přenesená",J190,0)</f>
        <v>0</v>
      </c>
      <c r="BH190" s="255">
        <f>IF(N190="sníž. přenesená",J190,0)</f>
        <v>0</v>
      </c>
      <c r="BI190" s="255">
        <f>IF(N190="nulová",J190,0)</f>
        <v>0</v>
      </c>
      <c r="BJ190" s="18" t="s">
        <v>8</v>
      </c>
      <c r="BK190" s="255">
        <f>ROUND(I190*H190,0)</f>
        <v>0</v>
      </c>
      <c r="BL190" s="18" t="s">
        <v>167</v>
      </c>
      <c r="BM190" s="254" t="s">
        <v>1194</v>
      </c>
    </row>
    <row r="191" s="2" customFormat="1" ht="21.75" customHeight="1">
      <c r="A191" s="39"/>
      <c r="B191" s="40"/>
      <c r="C191" s="243" t="s">
        <v>218</v>
      </c>
      <c r="D191" s="243" t="s">
        <v>163</v>
      </c>
      <c r="E191" s="244" t="s">
        <v>2000</v>
      </c>
      <c r="F191" s="245" t="s">
        <v>2001</v>
      </c>
      <c r="G191" s="246" t="s">
        <v>1672</v>
      </c>
      <c r="H191" s="247">
        <v>1</v>
      </c>
      <c r="I191" s="248"/>
      <c r="J191" s="247">
        <f>ROUND(I191*H191,0)</f>
        <v>0</v>
      </c>
      <c r="K191" s="249"/>
      <c r="L191" s="45"/>
      <c r="M191" s="250" t="s">
        <v>1</v>
      </c>
      <c r="N191" s="251" t="s">
        <v>39</v>
      </c>
      <c r="O191" s="92"/>
      <c r="P191" s="252">
        <f>O191*H191</f>
        <v>0</v>
      </c>
      <c r="Q191" s="252">
        <v>0</v>
      </c>
      <c r="R191" s="252">
        <f>Q191*H191</f>
        <v>0</v>
      </c>
      <c r="S191" s="252">
        <v>0</v>
      </c>
      <c r="T191" s="253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54" t="s">
        <v>167</v>
      </c>
      <c r="AT191" s="254" t="s">
        <v>163</v>
      </c>
      <c r="AU191" s="254" t="s">
        <v>8</v>
      </c>
      <c r="AY191" s="18" t="s">
        <v>160</v>
      </c>
      <c r="BE191" s="255">
        <f>IF(N191="základní",J191,0)</f>
        <v>0</v>
      </c>
      <c r="BF191" s="255">
        <f>IF(N191="snížená",J191,0)</f>
        <v>0</v>
      </c>
      <c r="BG191" s="255">
        <f>IF(N191="zákl. přenesená",J191,0)</f>
        <v>0</v>
      </c>
      <c r="BH191" s="255">
        <f>IF(N191="sníž. přenesená",J191,0)</f>
        <v>0</v>
      </c>
      <c r="BI191" s="255">
        <f>IF(N191="nulová",J191,0)</f>
        <v>0</v>
      </c>
      <c r="BJ191" s="18" t="s">
        <v>8</v>
      </c>
      <c r="BK191" s="255">
        <f>ROUND(I191*H191,0)</f>
        <v>0</v>
      </c>
      <c r="BL191" s="18" t="s">
        <v>167</v>
      </c>
      <c r="BM191" s="254" t="s">
        <v>1201</v>
      </c>
    </row>
    <row r="192" s="12" customFormat="1" ht="25.92" customHeight="1">
      <c r="A192" s="12"/>
      <c r="B192" s="227"/>
      <c r="C192" s="228"/>
      <c r="D192" s="229" t="s">
        <v>73</v>
      </c>
      <c r="E192" s="230" t="s">
        <v>1765</v>
      </c>
      <c r="F192" s="230" t="s">
        <v>1868</v>
      </c>
      <c r="G192" s="228"/>
      <c r="H192" s="228"/>
      <c r="I192" s="231"/>
      <c r="J192" s="232">
        <f>BK192</f>
        <v>0</v>
      </c>
      <c r="K192" s="228"/>
      <c r="L192" s="233"/>
      <c r="M192" s="234"/>
      <c r="N192" s="235"/>
      <c r="O192" s="235"/>
      <c r="P192" s="236">
        <f>SUM(P193:P196)</f>
        <v>0</v>
      </c>
      <c r="Q192" s="235"/>
      <c r="R192" s="236">
        <f>SUM(R193:R196)</f>
        <v>0</v>
      </c>
      <c r="S192" s="235"/>
      <c r="T192" s="237">
        <f>SUM(T193:T196)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38" t="s">
        <v>8</v>
      </c>
      <c r="AT192" s="239" t="s">
        <v>73</v>
      </c>
      <c r="AU192" s="239" t="s">
        <v>74</v>
      </c>
      <c r="AY192" s="238" t="s">
        <v>160</v>
      </c>
      <c r="BK192" s="240">
        <f>SUM(BK193:BK196)</f>
        <v>0</v>
      </c>
    </row>
    <row r="193" s="2" customFormat="1" ht="16.5" customHeight="1">
      <c r="A193" s="39"/>
      <c r="B193" s="40"/>
      <c r="C193" s="243" t="s">
        <v>223</v>
      </c>
      <c r="D193" s="243" t="s">
        <v>163</v>
      </c>
      <c r="E193" s="244" t="s">
        <v>1872</v>
      </c>
      <c r="F193" s="245" t="s">
        <v>1873</v>
      </c>
      <c r="G193" s="246" t="s">
        <v>1672</v>
      </c>
      <c r="H193" s="247">
        <v>1</v>
      </c>
      <c r="I193" s="248"/>
      <c r="J193" s="247">
        <f>ROUND(I193*H193,0)</f>
        <v>0</v>
      </c>
      <c r="K193" s="249"/>
      <c r="L193" s="45"/>
      <c r="M193" s="250" t="s">
        <v>1</v>
      </c>
      <c r="N193" s="251" t="s">
        <v>39</v>
      </c>
      <c r="O193" s="92"/>
      <c r="P193" s="252">
        <f>O193*H193</f>
        <v>0</v>
      </c>
      <c r="Q193" s="252">
        <v>0</v>
      </c>
      <c r="R193" s="252">
        <f>Q193*H193</f>
        <v>0</v>
      </c>
      <c r="S193" s="252">
        <v>0</v>
      </c>
      <c r="T193" s="253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54" t="s">
        <v>167</v>
      </c>
      <c r="AT193" s="254" t="s">
        <v>163</v>
      </c>
      <c r="AU193" s="254" t="s">
        <v>8</v>
      </c>
      <c r="AY193" s="18" t="s">
        <v>160</v>
      </c>
      <c r="BE193" s="255">
        <f>IF(N193="základní",J193,0)</f>
        <v>0</v>
      </c>
      <c r="BF193" s="255">
        <f>IF(N193="snížená",J193,0)</f>
        <v>0</v>
      </c>
      <c r="BG193" s="255">
        <f>IF(N193="zákl. přenesená",J193,0)</f>
        <v>0</v>
      </c>
      <c r="BH193" s="255">
        <f>IF(N193="sníž. přenesená",J193,0)</f>
        <v>0</v>
      </c>
      <c r="BI193" s="255">
        <f>IF(N193="nulová",J193,0)</f>
        <v>0</v>
      </c>
      <c r="BJ193" s="18" t="s">
        <v>8</v>
      </c>
      <c r="BK193" s="255">
        <f>ROUND(I193*H193,0)</f>
        <v>0</v>
      </c>
      <c r="BL193" s="18" t="s">
        <v>167</v>
      </c>
      <c r="BM193" s="254" t="s">
        <v>1209</v>
      </c>
    </row>
    <row r="194" s="2" customFormat="1" ht="44.25" customHeight="1">
      <c r="A194" s="39"/>
      <c r="B194" s="40"/>
      <c r="C194" s="243" t="s">
        <v>227</v>
      </c>
      <c r="D194" s="243" t="s">
        <v>163</v>
      </c>
      <c r="E194" s="244" t="s">
        <v>2002</v>
      </c>
      <c r="F194" s="245" t="s">
        <v>2003</v>
      </c>
      <c r="G194" s="246" t="s">
        <v>199</v>
      </c>
      <c r="H194" s="247">
        <v>30</v>
      </c>
      <c r="I194" s="248"/>
      <c r="J194" s="247">
        <f>ROUND(I194*H194,0)</f>
        <v>0</v>
      </c>
      <c r="K194" s="249"/>
      <c r="L194" s="45"/>
      <c r="M194" s="250" t="s">
        <v>1</v>
      </c>
      <c r="N194" s="251" t="s">
        <v>39</v>
      </c>
      <c r="O194" s="92"/>
      <c r="P194" s="252">
        <f>O194*H194</f>
        <v>0</v>
      </c>
      <c r="Q194" s="252">
        <v>0</v>
      </c>
      <c r="R194" s="252">
        <f>Q194*H194</f>
        <v>0</v>
      </c>
      <c r="S194" s="252">
        <v>0</v>
      </c>
      <c r="T194" s="253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54" t="s">
        <v>167</v>
      </c>
      <c r="AT194" s="254" t="s">
        <v>163</v>
      </c>
      <c r="AU194" s="254" t="s">
        <v>8</v>
      </c>
      <c r="AY194" s="18" t="s">
        <v>160</v>
      </c>
      <c r="BE194" s="255">
        <f>IF(N194="základní",J194,0)</f>
        <v>0</v>
      </c>
      <c r="BF194" s="255">
        <f>IF(N194="snížená",J194,0)</f>
        <v>0</v>
      </c>
      <c r="BG194" s="255">
        <f>IF(N194="zákl. přenesená",J194,0)</f>
        <v>0</v>
      </c>
      <c r="BH194" s="255">
        <f>IF(N194="sníž. přenesená",J194,0)</f>
        <v>0</v>
      </c>
      <c r="BI194" s="255">
        <f>IF(N194="nulová",J194,0)</f>
        <v>0</v>
      </c>
      <c r="BJ194" s="18" t="s">
        <v>8</v>
      </c>
      <c r="BK194" s="255">
        <f>ROUND(I194*H194,0)</f>
        <v>0</v>
      </c>
      <c r="BL194" s="18" t="s">
        <v>167</v>
      </c>
      <c r="BM194" s="254" t="s">
        <v>1217</v>
      </c>
    </row>
    <row r="195" s="2" customFormat="1" ht="49.05" customHeight="1">
      <c r="A195" s="39"/>
      <c r="B195" s="40"/>
      <c r="C195" s="243" t="s">
        <v>240</v>
      </c>
      <c r="D195" s="243" t="s">
        <v>163</v>
      </c>
      <c r="E195" s="244" t="s">
        <v>1763</v>
      </c>
      <c r="F195" s="245" t="s">
        <v>1875</v>
      </c>
      <c r="G195" s="246" t="s">
        <v>199</v>
      </c>
      <c r="H195" s="247">
        <v>5</v>
      </c>
      <c r="I195" s="248"/>
      <c r="J195" s="247">
        <f>ROUND(I195*H195,0)</f>
        <v>0</v>
      </c>
      <c r="K195" s="249"/>
      <c r="L195" s="45"/>
      <c r="M195" s="250" t="s">
        <v>1</v>
      </c>
      <c r="N195" s="251" t="s">
        <v>39</v>
      </c>
      <c r="O195" s="92"/>
      <c r="P195" s="252">
        <f>O195*H195</f>
        <v>0</v>
      </c>
      <c r="Q195" s="252">
        <v>0</v>
      </c>
      <c r="R195" s="252">
        <f>Q195*H195</f>
        <v>0</v>
      </c>
      <c r="S195" s="252">
        <v>0</v>
      </c>
      <c r="T195" s="253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54" t="s">
        <v>167</v>
      </c>
      <c r="AT195" s="254" t="s">
        <v>163</v>
      </c>
      <c r="AU195" s="254" t="s">
        <v>8</v>
      </c>
      <c r="AY195" s="18" t="s">
        <v>160</v>
      </c>
      <c r="BE195" s="255">
        <f>IF(N195="základní",J195,0)</f>
        <v>0</v>
      </c>
      <c r="BF195" s="255">
        <f>IF(N195="snížená",J195,0)</f>
        <v>0</v>
      </c>
      <c r="BG195" s="255">
        <f>IF(N195="zákl. přenesená",J195,0)</f>
        <v>0</v>
      </c>
      <c r="BH195" s="255">
        <f>IF(N195="sníž. přenesená",J195,0)</f>
        <v>0</v>
      </c>
      <c r="BI195" s="255">
        <f>IF(N195="nulová",J195,0)</f>
        <v>0</v>
      </c>
      <c r="BJ195" s="18" t="s">
        <v>8</v>
      </c>
      <c r="BK195" s="255">
        <f>ROUND(I195*H195,0)</f>
        <v>0</v>
      </c>
      <c r="BL195" s="18" t="s">
        <v>167</v>
      </c>
      <c r="BM195" s="254" t="s">
        <v>1773</v>
      </c>
    </row>
    <row r="196" s="2" customFormat="1" ht="16.5" customHeight="1">
      <c r="A196" s="39"/>
      <c r="B196" s="40"/>
      <c r="C196" s="278" t="s">
        <v>257</v>
      </c>
      <c r="D196" s="278" t="s">
        <v>173</v>
      </c>
      <c r="E196" s="279" t="s">
        <v>1883</v>
      </c>
      <c r="F196" s="280" t="s">
        <v>1884</v>
      </c>
      <c r="G196" s="281" t="s">
        <v>1672</v>
      </c>
      <c r="H196" s="282">
        <v>1</v>
      </c>
      <c r="I196" s="283"/>
      <c r="J196" s="282">
        <f>ROUND(I196*H196,0)</f>
        <v>0</v>
      </c>
      <c r="K196" s="284"/>
      <c r="L196" s="285"/>
      <c r="M196" s="286" t="s">
        <v>1</v>
      </c>
      <c r="N196" s="287" t="s">
        <v>39</v>
      </c>
      <c r="O196" s="92"/>
      <c r="P196" s="252">
        <f>O196*H196</f>
        <v>0</v>
      </c>
      <c r="Q196" s="252">
        <v>0</v>
      </c>
      <c r="R196" s="252">
        <f>Q196*H196</f>
        <v>0</v>
      </c>
      <c r="S196" s="252">
        <v>0</v>
      </c>
      <c r="T196" s="253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54" t="s">
        <v>176</v>
      </c>
      <c r="AT196" s="254" t="s">
        <v>173</v>
      </c>
      <c r="AU196" s="254" t="s">
        <v>8</v>
      </c>
      <c r="AY196" s="18" t="s">
        <v>160</v>
      </c>
      <c r="BE196" s="255">
        <f>IF(N196="základní",J196,0)</f>
        <v>0</v>
      </c>
      <c r="BF196" s="255">
        <f>IF(N196="snížená",J196,0)</f>
        <v>0</v>
      </c>
      <c r="BG196" s="255">
        <f>IF(N196="zákl. přenesená",J196,0)</f>
        <v>0</v>
      </c>
      <c r="BH196" s="255">
        <f>IF(N196="sníž. přenesená",J196,0)</f>
        <v>0</v>
      </c>
      <c r="BI196" s="255">
        <f>IF(N196="nulová",J196,0)</f>
        <v>0</v>
      </c>
      <c r="BJ196" s="18" t="s">
        <v>8</v>
      </c>
      <c r="BK196" s="255">
        <f>ROUND(I196*H196,0)</f>
        <v>0</v>
      </c>
      <c r="BL196" s="18" t="s">
        <v>167</v>
      </c>
      <c r="BM196" s="254" t="s">
        <v>1230</v>
      </c>
    </row>
    <row r="197" s="12" customFormat="1" ht="25.92" customHeight="1">
      <c r="A197" s="12"/>
      <c r="B197" s="227"/>
      <c r="C197" s="228"/>
      <c r="D197" s="229" t="s">
        <v>73</v>
      </c>
      <c r="E197" s="230" t="s">
        <v>1830</v>
      </c>
      <c r="F197" s="230" t="s">
        <v>1886</v>
      </c>
      <c r="G197" s="228"/>
      <c r="H197" s="228"/>
      <c r="I197" s="231"/>
      <c r="J197" s="232">
        <f>BK197</f>
        <v>0</v>
      </c>
      <c r="K197" s="228"/>
      <c r="L197" s="233"/>
      <c r="M197" s="234"/>
      <c r="N197" s="235"/>
      <c r="O197" s="235"/>
      <c r="P197" s="236">
        <f>SUM(P198:P202)</f>
        <v>0</v>
      </c>
      <c r="Q197" s="235"/>
      <c r="R197" s="236">
        <f>SUM(R198:R202)</f>
        <v>0</v>
      </c>
      <c r="S197" s="235"/>
      <c r="T197" s="237">
        <f>SUM(T198:T202)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38" t="s">
        <v>8</v>
      </c>
      <c r="AT197" s="239" t="s">
        <v>73</v>
      </c>
      <c r="AU197" s="239" t="s">
        <v>74</v>
      </c>
      <c r="AY197" s="238" t="s">
        <v>160</v>
      </c>
      <c r="BK197" s="240">
        <f>SUM(BK198:BK202)</f>
        <v>0</v>
      </c>
    </row>
    <row r="198" s="2" customFormat="1" ht="24.15" customHeight="1">
      <c r="A198" s="39"/>
      <c r="B198" s="40"/>
      <c r="C198" s="243" t="s">
        <v>263</v>
      </c>
      <c r="D198" s="243" t="s">
        <v>163</v>
      </c>
      <c r="E198" s="244" t="s">
        <v>1887</v>
      </c>
      <c r="F198" s="245" t="s">
        <v>1888</v>
      </c>
      <c r="G198" s="246" t="s">
        <v>1672</v>
      </c>
      <c r="H198" s="247">
        <v>10</v>
      </c>
      <c r="I198" s="248"/>
      <c r="J198" s="247">
        <f>ROUND(I198*H198,0)</f>
        <v>0</v>
      </c>
      <c r="K198" s="249"/>
      <c r="L198" s="45"/>
      <c r="M198" s="250" t="s">
        <v>1</v>
      </c>
      <c r="N198" s="251" t="s">
        <v>39</v>
      </c>
      <c r="O198" s="92"/>
      <c r="P198" s="252">
        <f>O198*H198</f>
        <v>0</v>
      </c>
      <c r="Q198" s="252">
        <v>0</v>
      </c>
      <c r="R198" s="252">
        <f>Q198*H198</f>
        <v>0</v>
      </c>
      <c r="S198" s="252">
        <v>0</v>
      </c>
      <c r="T198" s="253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54" t="s">
        <v>167</v>
      </c>
      <c r="AT198" s="254" t="s">
        <v>163</v>
      </c>
      <c r="AU198" s="254" t="s">
        <v>8</v>
      </c>
      <c r="AY198" s="18" t="s">
        <v>160</v>
      </c>
      <c r="BE198" s="255">
        <f>IF(N198="základní",J198,0)</f>
        <v>0</v>
      </c>
      <c r="BF198" s="255">
        <f>IF(N198="snížená",J198,0)</f>
        <v>0</v>
      </c>
      <c r="BG198" s="255">
        <f>IF(N198="zákl. přenesená",J198,0)</f>
        <v>0</v>
      </c>
      <c r="BH198" s="255">
        <f>IF(N198="sníž. přenesená",J198,0)</f>
        <v>0</v>
      </c>
      <c r="BI198" s="255">
        <f>IF(N198="nulová",J198,0)</f>
        <v>0</v>
      </c>
      <c r="BJ198" s="18" t="s">
        <v>8</v>
      </c>
      <c r="BK198" s="255">
        <f>ROUND(I198*H198,0)</f>
        <v>0</v>
      </c>
      <c r="BL198" s="18" t="s">
        <v>167</v>
      </c>
      <c r="BM198" s="254" t="s">
        <v>1240</v>
      </c>
    </row>
    <row r="199" s="2" customFormat="1" ht="24.15" customHeight="1">
      <c r="A199" s="39"/>
      <c r="B199" s="40"/>
      <c r="C199" s="243" t="s">
        <v>268</v>
      </c>
      <c r="D199" s="243" t="s">
        <v>163</v>
      </c>
      <c r="E199" s="244" t="s">
        <v>1891</v>
      </c>
      <c r="F199" s="245" t="s">
        <v>1892</v>
      </c>
      <c r="G199" s="246" t="s">
        <v>1672</v>
      </c>
      <c r="H199" s="247">
        <v>53</v>
      </c>
      <c r="I199" s="248"/>
      <c r="J199" s="247">
        <f>ROUND(I199*H199,0)</f>
        <v>0</v>
      </c>
      <c r="K199" s="249"/>
      <c r="L199" s="45"/>
      <c r="M199" s="250" t="s">
        <v>1</v>
      </c>
      <c r="N199" s="251" t="s">
        <v>39</v>
      </c>
      <c r="O199" s="92"/>
      <c r="P199" s="252">
        <f>O199*H199</f>
        <v>0</v>
      </c>
      <c r="Q199" s="252">
        <v>0</v>
      </c>
      <c r="R199" s="252">
        <f>Q199*H199</f>
        <v>0</v>
      </c>
      <c r="S199" s="252">
        <v>0</v>
      </c>
      <c r="T199" s="253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54" t="s">
        <v>167</v>
      </c>
      <c r="AT199" s="254" t="s">
        <v>163</v>
      </c>
      <c r="AU199" s="254" t="s">
        <v>8</v>
      </c>
      <c r="AY199" s="18" t="s">
        <v>160</v>
      </c>
      <c r="BE199" s="255">
        <f>IF(N199="základní",J199,0)</f>
        <v>0</v>
      </c>
      <c r="BF199" s="255">
        <f>IF(N199="snížená",J199,0)</f>
        <v>0</v>
      </c>
      <c r="BG199" s="255">
        <f>IF(N199="zákl. přenesená",J199,0)</f>
        <v>0</v>
      </c>
      <c r="BH199" s="255">
        <f>IF(N199="sníž. přenesená",J199,0)</f>
        <v>0</v>
      </c>
      <c r="BI199" s="255">
        <f>IF(N199="nulová",J199,0)</f>
        <v>0</v>
      </c>
      <c r="BJ199" s="18" t="s">
        <v>8</v>
      </c>
      <c r="BK199" s="255">
        <f>ROUND(I199*H199,0)</f>
        <v>0</v>
      </c>
      <c r="BL199" s="18" t="s">
        <v>167</v>
      </c>
      <c r="BM199" s="254" t="s">
        <v>1249</v>
      </c>
    </row>
    <row r="200" s="2" customFormat="1" ht="24.15" customHeight="1">
      <c r="A200" s="39"/>
      <c r="B200" s="40"/>
      <c r="C200" s="243" t="s">
        <v>272</v>
      </c>
      <c r="D200" s="243" t="s">
        <v>163</v>
      </c>
      <c r="E200" s="244" t="s">
        <v>1893</v>
      </c>
      <c r="F200" s="245" t="s">
        <v>1894</v>
      </c>
      <c r="G200" s="246" t="s">
        <v>316</v>
      </c>
      <c r="H200" s="247">
        <v>100</v>
      </c>
      <c r="I200" s="248"/>
      <c r="J200" s="247">
        <f>ROUND(I200*H200,0)</f>
        <v>0</v>
      </c>
      <c r="K200" s="249"/>
      <c r="L200" s="45"/>
      <c r="M200" s="250" t="s">
        <v>1</v>
      </c>
      <c r="N200" s="251" t="s">
        <v>39</v>
      </c>
      <c r="O200" s="92"/>
      <c r="P200" s="252">
        <f>O200*H200</f>
        <v>0</v>
      </c>
      <c r="Q200" s="252">
        <v>0</v>
      </c>
      <c r="R200" s="252">
        <f>Q200*H200</f>
        <v>0</v>
      </c>
      <c r="S200" s="252">
        <v>0</v>
      </c>
      <c r="T200" s="253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54" t="s">
        <v>167</v>
      </c>
      <c r="AT200" s="254" t="s">
        <v>163</v>
      </c>
      <c r="AU200" s="254" t="s">
        <v>8</v>
      </c>
      <c r="AY200" s="18" t="s">
        <v>160</v>
      </c>
      <c r="BE200" s="255">
        <f>IF(N200="základní",J200,0)</f>
        <v>0</v>
      </c>
      <c r="BF200" s="255">
        <f>IF(N200="snížená",J200,0)</f>
        <v>0</v>
      </c>
      <c r="BG200" s="255">
        <f>IF(N200="zákl. přenesená",J200,0)</f>
        <v>0</v>
      </c>
      <c r="BH200" s="255">
        <f>IF(N200="sníž. přenesená",J200,0)</f>
        <v>0</v>
      </c>
      <c r="BI200" s="255">
        <f>IF(N200="nulová",J200,0)</f>
        <v>0</v>
      </c>
      <c r="BJ200" s="18" t="s">
        <v>8</v>
      </c>
      <c r="BK200" s="255">
        <f>ROUND(I200*H200,0)</f>
        <v>0</v>
      </c>
      <c r="BL200" s="18" t="s">
        <v>167</v>
      </c>
      <c r="BM200" s="254" t="s">
        <v>1259</v>
      </c>
    </row>
    <row r="201" s="2" customFormat="1" ht="24.15" customHeight="1">
      <c r="A201" s="39"/>
      <c r="B201" s="40"/>
      <c r="C201" s="243" t="s">
        <v>276</v>
      </c>
      <c r="D201" s="243" t="s">
        <v>163</v>
      </c>
      <c r="E201" s="244" t="s">
        <v>1900</v>
      </c>
      <c r="F201" s="245" t="s">
        <v>1901</v>
      </c>
      <c r="G201" s="246" t="s">
        <v>166</v>
      </c>
      <c r="H201" s="247">
        <v>5</v>
      </c>
      <c r="I201" s="248"/>
      <c r="J201" s="247">
        <f>ROUND(I201*H201,0)</f>
        <v>0</v>
      </c>
      <c r="K201" s="249"/>
      <c r="L201" s="45"/>
      <c r="M201" s="250" t="s">
        <v>1</v>
      </c>
      <c r="N201" s="251" t="s">
        <v>39</v>
      </c>
      <c r="O201" s="92"/>
      <c r="P201" s="252">
        <f>O201*H201</f>
        <v>0</v>
      </c>
      <c r="Q201" s="252">
        <v>0</v>
      </c>
      <c r="R201" s="252">
        <f>Q201*H201</f>
        <v>0</v>
      </c>
      <c r="S201" s="252">
        <v>0</v>
      </c>
      <c r="T201" s="253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54" t="s">
        <v>167</v>
      </c>
      <c r="AT201" s="254" t="s">
        <v>163</v>
      </c>
      <c r="AU201" s="254" t="s">
        <v>8</v>
      </c>
      <c r="AY201" s="18" t="s">
        <v>160</v>
      </c>
      <c r="BE201" s="255">
        <f>IF(N201="základní",J201,0)</f>
        <v>0</v>
      </c>
      <c r="BF201" s="255">
        <f>IF(N201="snížená",J201,0)</f>
        <v>0</v>
      </c>
      <c r="BG201" s="255">
        <f>IF(N201="zákl. přenesená",J201,0)</f>
        <v>0</v>
      </c>
      <c r="BH201" s="255">
        <f>IF(N201="sníž. přenesená",J201,0)</f>
        <v>0</v>
      </c>
      <c r="BI201" s="255">
        <f>IF(N201="nulová",J201,0)</f>
        <v>0</v>
      </c>
      <c r="BJ201" s="18" t="s">
        <v>8</v>
      </c>
      <c r="BK201" s="255">
        <f>ROUND(I201*H201,0)</f>
        <v>0</v>
      </c>
      <c r="BL201" s="18" t="s">
        <v>167</v>
      </c>
      <c r="BM201" s="254" t="s">
        <v>1268</v>
      </c>
    </row>
    <row r="202" s="2" customFormat="1" ht="49.05" customHeight="1">
      <c r="A202" s="39"/>
      <c r="B202" s="40"/>
      <c r="C202" s="243" t="s">
        <v>282</v>
      </c>
      <c r="D202" s="243" t="s">
        <v>163</v>
      </c>
      <c r="E202" s="244" t="s">
        <v>1911</v>
      </c>
      <c r="F202" s="245" t="s">
        <v>1912</v>
      </c>
      <c r="G202" s="246" t="s">
        <v>199</v>
      </c>
      <c r="H202" s="247">
        <v>5</v>
      </c>
      <c r="I202" s="248"/>
      <c r="J202" s="247">
        <f>ROUND(I202*H202,0)</f>
        <v>0</v>
      </c>
      <c r="K202" s="249"/>
      <c r="L202" s="45"/>
      <c r="M202" s="316" t="s">
        <v>1</v>
      </c>
      <c r="N202" s="317" t="s">
        <v>39</v>
      </c>
      <c r="O202" s="318"/>
      <c r="P202" s="319">
        <f>O202*H202</f>
        <v>0</v>
      </c>
      <c r="Q202" s="319">
        <v>0</v>
      </c>
      <c r="R202" s="319">
        <f>Q202*H202</f>
        <v>0</v>
      </c>
      <c r="S202" s="319">
        <v>0</v>
      </c>
      <c r="T202" s="320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54" t="s">
        <v>167</v>
      </c>
      <c r="AT202" s="254" t="s">
        <v>163</v>
      </c>
      <c r="AU202" s="254" t="s">
        <v>8</v>
      </c>
      <c r="AY202" s="18" t="s">
        <v>160</v>
      </c>
      <c r="BE202" s="255">
        <f>IF(N202="základní",J202,0)</f>
        <v>0</v>
      </c>
      <c r="BF202" s="255">
        <f>IF(N202="snížená",J202,0)</f>
        <v>0</v>
      </c>
      <c r="BG202" s="255">
        <f>IF(N202="zákl. přenesená",J202,0)</f>
        <v>0</v>
      </c>
      <c r="BH202" s="255">
        <f>IF(N202="sníž. přenesená",J202,0)</f>
        <v>0</v>
      </c>
      <c r="BI202" s="255">
        <f>IF(N202="nulová",J202,0)</f>
        <v>0</v>
      </c>
      <c r="BJ202" s="18" t="s">
        <v>8</v>
      </c>
      <c r="BK202" s="255">
        <f>ROUND(I202*H202,0)</f>
        <v>0</v>
      </c>
      <c r="BL202" s="18" t="s">
        <v>167</v>
      </c>
      <c r="BM202" s="254" t="s">
        <v>1276</v>
      </c>
    </row>
    <row r="203" s="2" customFormat="1" ht="6.96" customHeight="1">
      <c r="A203" s="39"/>
      <c r="B203" s="67"/>
      <c r="C203" s="68"/>
      <c r="D203" s="68"/>
      <c r="E203" s="68"/>
      <c r="F203" s="68"/>
      <c r="G203" s="68"/>
      <c r="H203" s="68"/>
      <c r="I203" s="68"/>
      <c r="J203" s="68"/>
      <c r="K203" s="68"/>
      <c r="L203" s="45"/>
      <c r="M203" s="39"/>
      <c r="O203" s="39"/>
      <c r="P203" s="39"/>
      <c r="Q203" s="39"/>
      <c r="R203" s="39"/>
      <c r="S203" s="39"/>
      <c r="T203" s="39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</row>
  </sheetData>
  <sheetProtection sheet="1" autoFilter="0" formatColumns="0" formatRows="0" objects="1" scenarios="1" spinCount="100000" saltValue="+e84WqclO0sbWdviKL6KLi+ejuQmNWoezUPTS8Y5ecm2w79y8hCu0iULP/1tpdL5Fb2NEVnJtAp0s2RIlIc1EA==" hashValue="Wr8CCAHERbCxsyVSwDYZMxOF51fcXUJBnLw55dzwoW96l9geTUxQpBLqbOAYEaD+LYBAjRYTIDyqcdE4bTV1hA==" algorithmName="SHA-512" password="CC35"/>
  <autoFilter ref="C135:K202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08:F108"/>
    <mergeCell ref="D109:F109"/>
    <mergeCell ref="D110:F110"/>
    <mergeCell ref="D111:F111"/>
    <mergeCell ref="D112:F112"/>
    <mergeCell ref="E124:H124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83</v>
      </c>
    </row>
    <row r="4" s="1" customFormat="1" ht="24.96" customHeight="1">
      <c r="B4" s="21"/>
      <c r="D4" s="149" t="s">
        <v>109</v>
      </c>
      <c r="L4" s="21"/>
      <c r="M4" s="150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Příloha č.1a - Škola hrou, Trutnov, ZŠ R. Frimla 816</v>
      </c>
      <c r="F7" s="151"/>
      <c r="G7" s="151"/>
      <c r="H7" s="151"/>
      <c r="L7" s="21"/>
    </row>
    <row r="8" s="1" customFormat="1" ht="12" customHeight="1">
      <c r="B8" s="21"/>
      <c r="D8" s="151" t="s">
        <v>110</v>
      </c>
      <c r="L8" s="21"/>
    </row>
    <row r="9" s="2" customFormat="1" ht="16.5" customHeight="1">
      <c r="A9" s="39"/>
      <c r="B9" s="45"/>
      <c r="C9" s="39"/>
      <c r="D9" s="39"/>
      <c r="E9" s="152" t="s">
        <v>1656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1657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2004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2005</v>
      </c>
      <c r="G14" s="39"/>
      <c r="H14" s="39"/>
      <c r="I14" s="151" t="s">
        <v>22</v>
      </c>
      <c r="J14" s="154" t="str">
        <f>'Rekapitulace stavby'!AN8</f>
        <v>10. 5. 2024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21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21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32</v>
      </c>
      <c r="E25" s="39"/>
      <c r="F25" s="39"/>
      <c r="G25" s="39"/>
      <c r="H25" s="39"/>
      <c r="I25" s="151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21</v>
      </c>
      <c r="F26" s="39"/>
      <c r="G26" s="39"/>
      <c r="H26" s="39"/>
      <c r="I26" s="151" t="s">
        <v>27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33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142" t="s">
        <v>112</v>
      </c>
      <c r="E32" s="39"/>
      <c r="F32" s="39"/>
      <c r="G32" s="39"/>
      <c r="H32" s="39"/>
      <c r="I32" s="39"/>
      <c r="J32" s="160">
        <f>J98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113</v>
      </c>
      <c r="E33" s="39"/>
      <c r="F33" s="39"/>
      <c r="G33" s="39"/>
      <c r="H33" s="39"/>
      <c r="I33" s="39"/>
      <c r="J33" s="160">
        <f>J110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2" t="s">
        <v>34</v>
      </c>
      <c r="E34" s="39"/>
      <c r="F34" s="39"/>
      <c r="G34" s="39"/>
      <c r="H34" s="39"/>
      <c r="I34" s="39"/>
      <c r="J34" s="163">
        <f>ROUND(J32 + J33,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9"/>
      <c r="E35" s="159"/>
      <c r="F35" s="159"/>
      <c r="G35" s="159"/>
      <c r="H35" s="159"/>
      <c r="I35" s="159"/>
      <c r="J35" s="159"/>
      <c r="K35" s="15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4" t="s">
        <v>36</v>
      </c>
      <c r="G36" s="39"/>
      <c r="H36" s="39"/>
      <c r="I36" s="164" t="s">
        <v>35</v>
      </c>
      <c r="J36" s="164" t="s">
        <v>37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5" t="s">
        <v>38</v>
      </c>
      <c r="E37" s="151" t="s">
        <v>39</v>
      </c>
      <c r="F37" s="166">
        <f>ROUND((SUM(BE110:BE117) + SUM(BE139:BE193)),  2)</f>
        <v>0</v>
      </c>
      <c r="G37" s="39"/>
      <c r="H37" s="39"/>
      <c r="I37" s="167">
        <v>0.20999999999999999</v>
      </c>
      <c r="J37" s="166">
        <f>ROUND(((SUM(BE110:BE117) + SUM(BE139:BE193))*I37),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1" t="s">
        <v>40</v>
      </c>
      <c r="F38" s="166">
        <f>ROUND((SUM(BF110:BF117) + SUM(BF139:BF193)),  2)</f>
        <v>0</v>
      </c>
      <c r="G38" s="39"/>
      <c r="H38" s="39"/>
      <c r="I38" s="167">
        <v>0.12</v>
      </c>
      <c r="J38" s="166">
        <f>ROUND(((SUM(BF110:BF117) + SUM(BF139:BF193))*I38),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41</v>
      </c>
      <c r="F39" s="166">
        <f>ROUND((SUM(BG110:BG117) + SUM(BG139:BG193)),  2)</f>
        <v>0</v>
      </c>
      <c r="G39" s="39"/>
      <c r="H39" s="39"/>
      <c r="I39" s="167">
        <v>0.20999999999999999</v>
      </c>
      <c r="J39" s="166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1" t="s">
        <v>42</v>
      </c>
      <c r="F40" s="166">
        <f>ROUND((SUM(BH110:BH117) + SUM(BH139:BH193)),  2)</f>
        <v>0</v>
      </c>
      <c r="G40" s="39"/>
      <c r="H40" s="39"/>
      <c r="I40" s="167">
        <v>0.12</v>
      </c>
      <c r="J40" s="166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1" t="s">
        <v>43</v>
      </c>
      <c r="F41" s="166">
        <f>ROUND((SUM(BI110:BI117) + SUM(BI139:BI193)),  2)</f>
        <v>0</v>
      </c>
      <c r="G41" s="39"/>
      <c r="H41" s="39"/>
      <c r="I41" s="167">
        <v>0</v>
      </c>
      <c r="J41" s="166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8"/>
      <c r="D43" s="169" t="s">
        <v>44</v>
      </c>
      <c r="E43" s="170"/>
      <c r="F43" s="170"/>
      <c r="G43" s="171" t="s">
        <v>45</v>
      </c>
      <c r="H43" s="172" t="s">
        <v>46</v>
      </c>
      <c r="I43" s="170"/>
      <c r="J43" s="173">
        <f>SUM(J34:J41)</f>
        <v>0</v>
      </c>
      <c r="K43" s="174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5" t="s">
        <v>47</v>
      </c>
      <c r="E50" s="176"/>
      <c r="F50" s="176"/>
      <c r="G50" s="175" t="s">
        <v>48</v>
      </c>
      <c r="H50" s="176"/>
      <c r="I50" s="176"/>
      <c r="J50" s="176"/>
      <c r="K50" s="17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7" t="s">
        <v>49</v>
      </c>
      <c r="E61" s="178"/>
      <c r="F61" s="179" t="s">
        <v>50</v>
      </c>
      <c r="G61" s="177" t="s">
        <v>49</v>
      </c>
      <c r="H61" s="178"/>
      <c r="I61" s="178"/>
      <c r="J61" s="180" t="s">
        <v>50</v>
      </c>
      <c r="K61" s="17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5" t="s">
        <v>51</v>
      </c>
      <c r="E65" s="181"/>
      <c r="F65" s="181"/>
      <c r="G65" s="175" t="s">
        <v>52</v>
      </c>
      <c r="H65" s="181"/>
      <c r="I65" s="181"/>
      <c r="J65" s="181"/>
      <c r="K65" s="18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7" t="s">
        <v>49</v>
      </c>
      <c r="E76" s="178"/>
      <c r="F76" s="179" t="s">
        <v>50</v>
      </c>
      <c r="G76" s="177" t="s">
        <v>49</v>
      </c>
      <c r="H76" s="178"/>
      <c r="I76" s="178"/>
      <c r="J76" s="180" t="s">
        <v>50</v>
      </c>
      <c r="K76" s="17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6" t="str">
        <f>E7</f>
        <v>Příloha č.1a - Škola hrou, Trutnov, ZŠ R. Frimla 816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6" t="s">
        <v>1656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1657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UT - Vytápění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Rudolfa Frimla 816, 541 01 Trutnov</v>
      </c>
      <c r="G91" s="41"/>
      <c r="H91" s="41"/>
      <c r="I91" s="33" t="s">
        <v>22</v>
      </c>
      <c r="J91" s="80" t="str">
        <f>IF(J14="","",J14)</f>
        <v>10. 5. 2024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33" t="s">
        <v>30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32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7" t="s">
        <v>115</v>
      </c>
      <c r="D96" s="188"/>
      <c r="E96" s="188"/>
      <c r="F96" s="188"/>
      <c r="G96" s="188"/>
      <c r="H96" s="188"/>
      <c r="I96" s="188"/>
      <c r="J96" s="189" t="s">
        <v>116</v>
      </c>
      <c r="K96" s="188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90" t="s">
        <v>117</v>
      </c>
      <c r="D98" s="41"/>
      <c r="E98" s="41"/>
      <c r="F98" s="41"/>
      <c r="G98" s="41"/>
      <c r="H98" s="41"/>
      <c r="I98" s="41"/>
      <c r="J98" s="111">
        <f>J139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118</v>
      </c>
    </row>
    <row r="99" s="9" customFormat="1" ht="24.96" customHeight="1">
      <c r="A99" s="9"/>
      <c r="B99" s="191"/>
      <c r="C99" s="192"/>
      <c r="D99" s="193" t="s">
        <v>119</v>
      </c>
      <c r="E99" s="194"/>
      <c r="F99" s="194"/>
      <c r="G99" s="194"/>
      <c r="H99" s="194"/>
      <c r="I99" s="194"/>
      <c r="J99" s="195">
        <f>J140</f>
        <v>0</v>
      </c>
      <c r="K99" s="192"/>
      <c r="L99" s="19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7"/>
      <c r="C100" s="134"/>
      <c r="D100" s="198" t="s">
        <v>533</v>
      </c>
      <c r="E100" s="199"/>
      <c r="F100" s="199"/>
      <c r="G100" s="199"/>
      <c r="H100" s="199"/>
      <c r="I100" s="199"/>
      <c r="J100" s="200">
        <f>J141</f>
        <v>0</v>
      </c>
      <c r="K100" s="134"/>
      <c r="L100" s="20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34"/>
      <c r="D101" s="198" t="s">
        <v>121</v>
      </c>
      <c r="E101" s="199"/>
      <c r="F101" s="199"/>
      <c r="G101" s="199"/>
      <c r="H101" s="199"/>
      <c r="I101" s="199"/>
      <c r="J101" s="200">
        <f>J144</f>
        <v>0</v>
      </c>
      <c r="K101" s="134"/>
      <c r="L101" s="20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34"/>
      <c r="D102" s="198" t="s">
        <v>122</v>
      </c>
      <c r="E102" s="199"/>
      <c r="F102" s="199"/>
      <c r="G102" s="199"/>
      <c r="H102" s="199"/>
      <c r="I102" s="199"/>
      <c r="J102" s="200">
        <f>J146</f>
        <v>0</v>
      </c>
      <c r="K102" s="134"/>
      <c r="L102" s="20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1"/>
      <c r="C103" s="192"/>
      <c r="D103" s="193" t="s">
        <v>123</v>
      </c>
      <c r="E103" s="194"/>
      <c r="F103" s="194"/>
      <c r="G103" s="194"/>
      <c r="H103" s="194"/>
      <c r="I103" s="194"/>
      <c r="J103" s="195">
        <f>J154</f>
        <v>0</v>
      </c>
      <c r="K103" s="192"/>
      <c r="L103" s="19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7"/>
      <c r="C104" s="134"/>
      <c r="D104" s="198" t="s">
        <v>2006</v>
      </c>
      <c r="E104" s="199"/>
      <c r="F104" s="199"/>
      <c r="G104" s="199"/>
      <c r="H104" s="199"/>
      <c r="I104" s="199"/>
      <c r="J104" s="200">
        <f>J155</f>
        <v>0</v>
      </c>
      <c r="K104" s="134"/>
      <c r="L104" s="20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7"/>
      <c r="C105" s="134"/>
      <c r="D105" s="198" t="s">
        <v>2007</v>
      </c>
      <c r="E105" s="199"/>
      <c r="F105" s="199"/>
      <c r="G105" s="199"/>
      <c r="H105" s="199"/>
      <c r="I105" s="199"/>
      <c r="J105" s="200">
        <f>J167</f>
        <v>0</v>
      </c>
      <c r="K105" s="134"/>
      <c r="L105" s="20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7"/>
      <c r="C106" s="134"/>
      <c r="D106" s="198" t="s">
        <v>2008</v>
      </c>
      <c r="E106" s="199"/>
      <c r="F106" s="199"/>
      <c r="G106" s="199"/>
      <c r="H106" s="199"/>
      <c r="I106" s="199"/>
      <c r="J106" s="200">
        <f>J174</f>
        <v>0</v>
      </c>
      <c r="K106" s="134"/>
      <c r="L106" s="20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7"/>
      <c r="C107" s="134"/>
      <c r="D107" s="198" t="s">
        <v>536</v>
      </c>
      <c r="E107" s="199"/>
      <c r="F107" s="199"/>
      <c r="G107" s="199"/>
      <c r="H107" s="199"/>
      <c r="I107" s="199"/>
      <c r="J107" s="200">
        <f>J189</f>
        <v>0</v>
      </c>
      <c r="K107" s="134"/>
      <c r="L107" s="20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9.28" customHeight="1">
      <c r="A110" s="39"/>
      <c r="B110" s="40"/>
      <c r="C110" s="190" t="s">
        <v>136</v>
      </c>
      <c r="D110" s="41"/>
      <c r="E110" s="41"/>
      <c r="F110" s="41"/>
      <c r="G110" s="41"/>
      <c r="H110" s="41"/>
      <c r="I110" s="41"/>
      <c r="J110" s="202">
        <f>ROUND(J111 + J112 + J113 + J114 + J115 + J116,2)</f>
        <v>0</v>
      </c>
      <c r="K110" s="41"/>
      <c r="L110" s="64"/>
      <c r="N110" s="203" t="s">
        <v>38</v>
      </c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8" customHeight="1">
      <c r="A111" s="39"/>
      <c r="B111" s="40"/>
      <c r="C111" s="41"/>
      <c r="D111" s="204" t="s">
        <v>137</v>
      </c>
      <c r="E111" s="205"/>
      <c r="F111" s="205"/>
      <c r="G111" s="41"/>
      <c r="H111" s="41"/>
      <c r="I111" s="41"/>
      <c r="J111" s="206">
        <v>0</v>
      </c>
      <c r="K111" s="41"/>
      <c r="L111" s="207"/>
      <c r="M111" s="208"/>
      <c r="N111" s="209" t="s">
        <v>40</v>
      </c>
      <c r="O111" s="208"/>
      <c r="P111" s="208"/>
      <c r="Q111" s="208"/>
      <c r="R111" s="208"/>
      <c r="S111" s="210"/>
      <c r="T111" s="210"/>
      <c r="U111" s="210"/>
      <c r="V111" s="210"/>
      <c r="W111" s="210"/>
      <c r="X111" s="210"/>
      <c r="Y111" s="210"/>
      <c r="Z111" s="210"/>
      <c r="AA111" s="210"/>
      <c r="AB111" s="210"/>
      <c r="AC111" s="210"/>
      <c r="AD111" s="210"/>
      <c r="AE111" s="210"/>
      <c r="AF111" s="208"/>
      <c r="AG111" s="208"/>
      <c r="AH111" s="208"/>
      <c r="AI111" s="208"/>
      <c r="AJ111" s="208"/>
      <c r="AK111" s="208"/>
      <c r="AL111" s="208"/>
      <c r="AM111" s="208"/>
      <c r="AN111" s="208"/>
      <c r="AO111" s="208"/>
      <c r="AP111" s="208"/>
      <c r="AQ111" s="208"/>
      <c r="AR111" s="208"/>
      <c r="AS111" s="208"/>
      <c r="AT111" s="208"/>
      <c r="AU111" s="208"/>
      <c r="AV111" s="208"/>
      <c r="AW111" s="208"/>
      <c r="AX111" s="208"/>
      <c r="AY111" s="211" t="s">
        <v>107</v>
      </c>
      <c r="AZ111" s="208"/>
      <c r="BA111" s="208"/>
      <c r="BB111" s="208"/>
      <c r="BC111" s="208"/>
      <c r="BD111" s="208"/>
      <c r="BE111" s="212">
        <f>IF(N111="základní",J111,0)</f>
        <v>0</v>
      </c>
      <c r="BF111" s="212">
        <f>IF(N111="snížená",J111,0)</f>
        <v>0</v>
      </c>
      <c r="BG111" s="212">
        <f>IF(N111="zákl. přenesená",J111,0)</f>
        <v>0</v>
      </c>
      <c r="BH111" s="212">
        <f>IF(N111="sníž. přenesená",J111,0)</f>
        <v>0</v>
      </c>
      <c r="BI111" s="212">
        <f>IF(N111="nulová",J111,0)</f>
        <v>0</v>
      </c>
      <c r="BJ111" s="211" t="s">
        <v>83</v>
      </c>
      <c r="BK111" s="208"/>
      <c r="BL111" s="208"/>
      <c r="BM111" s="208"/>
    </row>
    <row r="112" s="2" customFormat="1" ht="18" customHeight="1">
      <c r="A112" s="39"/>
      <c r="B112" s="40"/>
      <c r="C112" s="41"/>
      <c r="D112" s="204" t="s">
        <v>1666</v>
      </c>
      <c r="E112" s="205"/>
      <c r="F112" s="205"/>
      <c r="G112" s="41"/>
      <c r="H112" s="41"/>
      <c r="I112" s="41"/>
      <c r="J112" s="206">
        <v>0</v>
      </c>
      <c r="K112" s="41"/>
      <c r="L112" s="207"/>
      <c r="M112" s="208"/>
      <c r="N112" s="209" t="s">
        <v>40</v>
      </c>
      <c r="O112" s="208"/>
      <c r="P112" s="208"/>
      <c r="Q112" s="208"/>
      <c r="R112" s="208"/>
      <c r="S112" s="210"/>
      <c r="T112" s="210"/>
      <c r="U112" s="210"/>
      <c r="V112" s="210"/>
      <c r="W112" s="210"/>
      <c r="X112" s="210"/>
      <c r="Y112" s="210"/>
      <c r="Z112" s="210"/>
      <c r="AA112" s="210"/>
      <c r="AB112" s="210"/>
      <c r="AC112" s="210"/>
      <c r="AD112" s="210"/>
      <c r="AE112" s="210"/>
      <c r="AF112" s="208"/>
      <c r="AG112" s="208"/>
      <c r="AH112" s="208"/>
      <c r="AI112" s="208"/>
      <c r="AJ112" s="208"/>
      <c r="AK112" s="208"/>
      <c r="AL112" s="208"/>
      <c r="AM112" s="208"/>
      <c r="AN112" s="208"/>
      <c r="AO112" s="208"/>
      <c r="AP112" s="208"/>
      <c r="AQ112" s="208"/>
      <c r="AR112" s="208"/>
      <c r="AS112" s="208"/>
      <c r="AT112" s="208"/>
      <c r="AU112" s="208"/>
      <c r="AV112" s="208"/>
      <c r="AW112" s="208"/>
      <c r="AX112" s="208"/>
      <c r="AY112" s="211" t="s">
        <v>107</v>
      </c>
      <c r="AZ112" s="208"/>
      <c r="BA112" s="208"/>
      <c r="BB112" s="208"/>
      <c r="BC112" s="208"/>
      <c r="BD112" s="208"/>
      <c r="BE112" s="212">
        <f>IF(N112="základní",J112,0)</f>
        <v>0</v>
      </c>
      <c r="BF112" s="212">
        <f>IF(N112="snížená",J112,0)</f>
        <v>0</v>
      </c>
      <c r="BG112" s="212">
        <f>IF(N112="zákl. přenesená",J112,0)</f>
        <v>0</v>
      </c>
      <c r="BH112" s="212">
        <f>IF(N112="sníž. přenesená",J112,0)</f>
        <v>0</v>
      </c>
      <c r="BI112" s="212">
        <f>IF(N112="nulová",J112,0)</f>
        <v>0</v>
      </c>
      <c r="BJ112" s="211" t="s">
        <v>83</v>
      </c>
      <c r="BK112" s="208"/>
      <c r="BL112" s="208"/>
      <c r="BM112" s="208"/>
    </row>
    <row r="113" s="2" customFormat="1" ht="18" customHeight="1">
      <c r="A113" s="39"/>
      <c r="B113" s="40"/>
      <c r="C113" s="41"/>
      <c r="D113" s="204" t="s">
        <v>139</v>
      </c>
      <c r="E113" s="205"/>
      <c r="F113" s="205"/>
      <c r="G113" s="41"/>
      <c r="H113" s="41"/>
      <c r="I113" s="41"/>
      <c r="J113" s="206">
        <v>0</v>
      </c>
      <c r="K113" s="41"/>
      <c r="L113" s="207"/>
      <c r="M113" s="208"/>
      <c r="N113" s="209" t="s">
        <v>40</v>
      </c>
      <c r="O113" s="208"/>
      <c r="P113" s="208"/>
      <c r="Q113" s="208"/>
      <c r="R113" s="208"/>
      <c r="S113" s="210"/>
      <c r="T113" s="210"/>
      <c r="U113" s="210"/>
      <c r="V113" s="210"/>
      <c r="W113" s="210"/>
      <c r="X113" s="210"/>
      <c r="Y113" s="210"/>
      <c r="Z113" s="210"/>
      <c r="AA113" s="210"/>
      <c r="AB113" s="210"/>
      <c r="AC113" s="210"/>
      <c r="AD113" s="210"/>
      <c r="AE113" s="210"/>
      <c r="AF113" s="208"/>
      <c r="AG113" s="208"/>
      <c r="AH113" s="208"/>
      <c r="AI113" s="208"/>
      <c r="AJ113" s="208"/>
      <c r="AK113" s="208"/>
      <c r="AL113" s="208"/>
      <c r="AM113" s="208"/>
      <c r="AN113" s="208"/>
      <c r="AO113" s="208"/>
      <c r="AP113" s="208"/>
      <c r="AQ113" s="208"/>
      <c r="AR113" s="208"/>
      <c r="AS113" s="208"/>
      <c r="AT113" s="208"/>
      <c r="AU113" s="208"/>
      <c r="AV113" s="208"/>
      <c r="AW113" s="208"/>
      <c r="AX113" s="208"/>
      <c r="AY113" s="211" t="s">
        <v>107</v>
      </c>
      <c r="AZ113" s="208"/>
      <c r="BA113" s="208"/>
      <c r="BB113" s="208"/>
      <c r="BC113" s="208"/>
      <c r="BD113" s="208"/>
      <c r="BE113" s="212">
        <f>IF(N113="základní",J113,0)</f>
        <v>0</v>
      </c>
      <c r="BF113" s="212">
        <f>IF(N113="snížená",J113,0)</f>
        <v>0</v>
      </c>
      <c r="BG113" s="212">
        <f>IF(N113="zákl. přenesená",J113,0)</f>
        <v>0</v>
      </c>
      <c r="BH113" s="212">
        <f>IF(N113="sníž. přenesená",J113,0)</f>
        <v>0</v>
      </c>
      <c r="BI113" s="212">
        <f>IF(N113="nulová",J113,0)</f>
        <v>0</v>
      </c>
      <c r="BJ113" s="211" t="s">
        <v>83</v>
      </c>
      <c r="BK113" s="208"/>
      <c r="BL113" s="208"/>
      <c r="BM113" s="208"/>
    </row>
    <row r="114" s="2" customFormat="1" ht="18" customHeight="1">
      <c r="A114" s="39"/>
      <c r="B114" s="40"/>
      <c r="C114" s="41"/>
      <c r="D114" s="204" t="s">
        <v>140</v>
      </c>
      <c r="E114" s="205"/>
      <c r="F114" s="205"/>
      <c r="G114" s="41"/>
      <c r="H114" s="41"/>
      <c r="I114" s="41"/>
      <c r="J114" s="206">
        <v>0</v>
      </c>
      <c r="K114" s="41"/>
      <c r="L114" s="207"/>
      <c r="M114" s="208"/>
      <c r="N114" s="209" t="s">
        <v>40</v>
      </c>
      <c r="O114" s="208"/>
      <c r="P114" s="208"/>
      <c r="Q114" s="208"/>
      <c r="R114" s="208"/>
      <c r="S114" s="210"/>
      <c r="T114" s="210"/>
      <c r="U114" s="210"/>
      <c r="V114" s="210"/>
      <c r="W114" s="210"/>
      <c r="X114" s="210"/>
      <c r="Y114" s="210"/>
      <c r="Z114" s="210"/>
      <c r="AA114" s="210"/>
      <c r="AB114" s="210"/>
      <c r="AC114" s="210"/>
      <c r="AD114" s="210"/>
      <c r="AE114" s="210"/>
      <c r="AF114" s="208"/>
      <c r="AG114" s="208"/>
      <c r="AH114" s="208"/>
      <c r="AI114" s="208"/>
      <c r="AJ114" s="208"/>
      <c r="AK114" s="208"/>
      <c r="AL114" s="208"/>
      <c r="AM114" s="208"/>
      <c r="AN114" s="208"/>
      <c r="AO114" s="208"/>
      <c r="AP114" s="208"/>
      <c r="AQ114" s="208"/>
      <c r="AR114" s="208"/>
      <c r="AS114" s="208"/>
      <c r="AT114" s="208"/>
      <c r="AU114" s="208"/>
      <c r="AV114" s="208"/>
      <c r="AW114" s="208"/>
      <c r="AX114" s="208"/>
      <c r="AY114" s="211" t="s">
        <v>107</v>
      </c>
      <c r="AZ114" s="208"/>
      <c r="BA114" s="208"/>
      <c r="BB114" s="208"/>
      <c r="BC114" s="208"/>
      <c r="BD114" s="208"/>
      <c r="BE114" s="212">
        <f>IF(N114="základní",J114,0)</f>
        <v>0</v>
      </c>
      <c r="BF114" s="212">
        <f>IF(N114="snížená",J114,0)</f>
        <v>0</v>
      </c>
      <c r="BG114" s="212">
        <f>IF(N114="zákl. přenesená",J114,0)</f>
        <v>0</v>
      </c>
      <c r="BH114" s="212">
        <f>IF(N114="sníž. přenesená",J114,0)</f>
        <v>0</v>
      </c>
      <c r="BI114" s="212">
        <f>IF(N114="nulová",J114,0)</f>
        <v>0</v>
      </c>
      <c r="BJ114" s="211" t="s">
        <v>83</v>
      </c>
      <c r="BK114" s="208"/>
      <c r="BL114" s="208"/>
      <c r="BM114" s="208"/>
    </row>
    <row r="115" s="2" customFormat="1" ht="18" customHeight="1">
      <c r="A115" s="39"/>
      <c r="B115" s="40"/>
      <c r="C115" s="41"/>
      <c r="D115" s="204" t="s">
        <v>1667</v>
      </c>
      <c r="E115" s="205"/>
      <c r="F115" s="205"/>
      <c r="G115" s="41"/>
      <c r="H115" s="41"/>
      <c r="I115" s="41"/>
      <c r="J115" s="206">
        <v>0</v>
      </c>
      <c r="K115" s="41"/>
      <c r="L115" s="207"/>
      <c r="M115" s="208"/>
      <c r="N115" s="209" t="s">
        <v>40</v>
      </c>
      <c r="O115" s="208"/>
      <c r="P115" s="208"/>
      <c r="Q115" s="208"/>
      <c r="R115" s="208"/>
      <c r="S115" s="210"/>
      <c r="T115" s="210"/>
      <c r="U115" s="210"/>
      <c r="V115" s="210"/>
      <c r="W115" s="210"/>
      <c r="X115" s="210"/>
      <c r="Y115" s="210"/>
      <c r="Z115" s="210"/>
      <c r="AA115" s="210"/>
      <c r="AB115" s="210"/>
      <c r="AC115" s="210"/>
      <c r="AD115" s="210"/>
      <c r="AE115" s="210"/>
      <c r="AF115" s="208"/>
      <c r="AG115" s="208"/>
      <c r="AH115" s="208"/>
      <c r="AI115" s="208"/>
      <c r="AJ115" s="208"/>
      <c r="AK115" s="208"/>
      <c r="AL115" s="208"/>
      <c r="AM115" s="208"/>
      <c r="AN115" s="208"/>
      <c r="AO115" s="208"/>
      <c r="AP115" s="208"/>
      <c r="AQ115" s="208"/>
      <c r="AR115" s="208"/>
      <c r="AS115" s="208"/>
      <c r="AT115" s="208"/>
      <c r="AU115" s="208"/>
      <c r="AV115" s="208"/>
      <c r="AW115" s="208"/>
      <c r="AX115" s="208"/>
      <c r="AY115" s="211" t="s">
        <v>107</v>
      </c>
      <c r="AZ115" s="208"/>
      <c r="BA115" s="208"/>
      <c r="BB115" s="208"/>
      <c r="BC115" s="208"/>
      <c r="BD115" s="208"/>
      <c r="BE115" s="212">
        <f>IF(N115="základní",J115,0)</f>
        <v>0</v>
      </c>
      <c r="BF115" s="212">
        <f>IF(N115="snížená",J115,0)</f>
        <v>0</v>
      </c>
      <c r="BG115" s="212">
        <f>IF(N115="zákl. přenesená",J115,0)</f>
        <v>0</v>
      </c>
      <c r="BH115" s="212">
        <f>IF(N115="sníž. přenesená",J115,0)</f>
        <v>0</v>
      </c>
      <c r="BI115" s="212">
        <f>IF(N115="nulová",J115,0)</f>
        <v>0</v>
      </c>
      <c r="BJ115" s="211" t="s">
        <v>83</v>
      </c>
      <c r="BK115" s="208"/>
      <c r="BL115" s="208"/>
      <c r="BM115" s="208"/>
    </row>
    <row r="116" s="2" customFormat="1" ht="18" customHeight="1">
      <c r="A116" s="39"/>
      <c r="B116" s="40"/>
      <c r="C116" s="41"/>
      <c r="D116" s="205" t="s">
        <v>142</v>
      </c>
      <c r="E116" s="41"/>
      <c r="F116" s="41"/>
      <c r="G116" s="41"/>
      <c r="H116" s="41"/>
      <c r="I116" s="41"/>
      <c r="J116" s="206">
        <f>ROUND(J32*T116,2)</f>
        <v>0</v>
      </c>
      <c r="K116" s="41"/>
      <c r="L116" s="207"/>
      <c r="M116" s="208"/>
      <c r="N116" s="209" t="s">
        <v>40</v>
      </c>
      <c r="O116" s="208"/>
      <c r="P116" s="208"/>
      <c r="Q116" s="208"/>
      <c r="R116" s="208"/>
      <c r="S116" s="210"/>
      <c r="T116" s="210"/>
      <c r="U116" s="210"/>
      <c r="V116" s="210"/>
      <c r="W116" s="210"/>
      <c r="X116" s="210"/>
      <c r="Y116" s="210"/>
      <c r="Z116" s="210"/>
      <c r="AA116" s="210"/>
      <c r="AB116" s="210"/>
      <c r="AC116" s="210"/>
      <c r="AD116" s="210"/>
      <c r="AE116" s="210"/>
      <c r="AF116" s="208"/>
      <c r="AG116" s="208"/>
      <c r="AH116" s="208"/>
      <c r="AI116" s="208"/>
      <c r="AJ116" s="208"/>
      <c r="AK116" s="208"/>
      <c r="AL116" s="208"/>
      <c r="AM116" s="208"/>
      <c r="AN116" s="208"/>
      <c r="AO116" s="208"/>
      <c r="AP116" s="208"/>
      <c r="AQ116" s="208"/>
      <c r="AR116" s="208"/>
      <c r="AS116" s="208"/>
      <c r="AT116" s="208"/>
      <c r="AU116" s="208"/>
      <c r="AV116" s="208"/>
      <c r="AW116" s="208"/>
      <c r="AX116" s="208"/>
      <c r="AY116" s="211" t="s">
        <v>143</v>
      </c>
      <c r="AZ116" s="208"/>
      <c r="BA116" s="208"/>
      <c r="BB116" s="208"/>
      <c r="BC116" s="208"/>
      <c r="BD116" s="208"/>
      <c r="BE116" s="212">
        <f>IF(N116="základní",J116,0)</f>
        <v>0</v>
      </c>
      <c r="BF116" s="212">
        <f>IF(N116="snížená",J116,0)</f>
        <v>0</v>
      </c>
      <c r="BG116" s="212">
        <f>IF(N116="zákl. přenesená",J116,0)</f>
        <v>0</v>
      </c>
      <c r="BH116" s="212">
        <f>IF(N116="sníž. přenesená",J116,0)</f>
        <v>0</v>
      </c>
      <c r="BI116" s="212">
        <f>IF(N116="nulová",J116,0)</f>
        <v>0</v>
      </c>
      <c r="BJ116" s="211" t="s">
        <v>83</v>
      </c>
      <c r="BK116" s="208"/>
      <c r="BL116" s="208"/>
      <c r="BM116" s="208"/>
    </row>
    <row r="117" s="2" customForma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9.28" customHeight="1">
      <c r="A118" s="39"/>
      <c r="B118" s="40"/>
      <c r="C118" s="213" t="s">
        <v>144</v>
      </c>
      <c r="D118" s="188"/>
      <c r="E118" s="188"/>
      <c r="F118" s="188"/>
      <c r="G118" s="188"/>
      <c r="H118" s="188"/>
      <c r="I118" s="188"/>
      <c r="J118" s="214">
        <f>ROUND(J98+J110,2)</f>
        <v>0</v>
      </c>
      <c r="K118" s="188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67"/>
      <c r="C119" s="68"/>
      <c r="D119" s="68"/>
      <c r="E119" s="68"/>
      <c r="F119" s="68"/>
      <c r="G119" s="68"/>
      <c r="H119" s="68"/>
      <c r="I119" s="68"/>
      <c r="J119" s="68"/>
      <c r="K119" s="68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3" s="2" customFormat="1" ht="6.96" customHeight="1">
      <c r="A123" s="39"/>
      <c r="B123" s="69"/>
      <c r="C123" s="70"/>
      <c r="D123" s="70"/>
      <c r="E123" s="70"/>
      <c r="F123" s="70"/>
      <c r="G123" s="70"/>
      <c r="H123" s="70"/>
      <c r="I123" s="70"/>
      <c r="J123" s="70"/>
      <c r="K123" s="70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24.96" customHeight="1">
      <c r="A124" s="39"/>
      <c r="B124" s="40"/>
      <c r="C124" s="24" t="s">
        <v>145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16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6.5" customHeight="1">
      <c r="A127" s="39"/>
      <c r="B127" s="40"/>
      <c r="C127" s="41"/>
      <c r="D127" s="41"/>
      <c r="E127" s="186" t="str">
        <f>E7</f>
        <v>Příloha č.1a - Škola hrou, Trutnov, ZŠ R. Frimla 816</v>
      </c>
      <c r="F127" s="33"/>
      <c r="G127" s="33"/>
      <c r="H127" s="33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" customFormat="1" ht="12" customHeight="1">
      <c r="B128" s="22"/>
      <c r="C128" s="33" t="s">
        <v>110</v>
      </c>
      <c r="D128" s="23"/>
      <c r="E128" s="23"/>
      <c r="F128" s="23"/>
      <c r="G128" s="23"/>
      <c r="H128" s="23"/>
      <c r="I128" s="23"/>
      <c r="J128" s="23"/>
      <c r="K128" s="23"/>
      <c r="L128" s="21"/>
    </row>
    <row r="129" s="2" customFormat="1" ht="16.5" customHeight="1">
      <c r="A129" s="39"/>
      <c r="B129" s="40"/>
      <c r="C129" s="41"/>
      <c r="D129" s="41"/>
      <c r="E129" s="186" t="s">
        <v>1656</v>
      </c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2" customHeight="1">
      <c r="A130" s="39"/>
      <c r="B130" s="40"/>
      <c r="C130" s="33" t="s">
        <v>1657</v>
      </c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6.5" customHeight="1">
      <c r="A131" s="39"/>
      <c r="B131" s="40"/>
      <c r="C131" s="41"/>
      <c r="D131" s="41"/>
      <c r="E131" s="77" t="str">
        <f>E11</f>
        <v>UT - Vytápění</v>
      </c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2" customHeight="1">
      <c r="A133" s="39"/>
      <c r="B133" s="40"/>
      <c r="C133" s="33" t="s">
        <v>20</v>
      </c>
      <c r="D133" s="41"/>
      <c r="E133" s="41"/>
      <c r="F133" s="28" t="str">
        <f>F14</f>
        <v>Rudolfa Frimla 816, 541 01 Trutnov</v>
      </c>
      <c r="G133" s="41"/>
      <c r="H133" s="41"/>
      <c r="I133" s="33" t="s">
        <v>22</v>
      </c>
      <c r="J133" s="80" t="str">
        <f>IF(J14="","",J14)</f>
        <v>10. 5. 2024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6.96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5.15" customHeight="1">
      <c r="A135" s="39"/>
      <c r="B135" s="40"/>
      <c r="C135" s="33" t="s">
        <v>24</v>
      </c>
      <c r="D135" s="41"/>
      <c r="E135" s="41"/>
      <c r="F135" s="28" t="str">
        <f>E17</f>
        <v xml:space="preserve"> </v>
      </c>
      <c r="G135" s="41"/>
      <c r="H135" s="41"/>
      <c r="I135" s="33" t="s">
        <v>30</v>
      </c>
      <c r="J135" s="37" t="str">
        <f>E23</f>
        <v xml:space="preserve"> </v>
      </c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5.15" customHeight="1">
      <c r="A136" s="39"/>
      <c r="B136" s="40"/>
      <c r="C136" s="33" t="s">
        <v>28</v>
      </c>
      <c r="D136" s="41"/>
      <c r="E136" s="41"/>
      <c r="F136" s="28" t="str">
        <f>IF(E20="","",E20)</f>
        <v>Vyplň údaj</v>
      </c>
      <c r="G136" s="41"/>
      <c r="H136" s="41"/>
      <c r="I136" s="33" t="s">
        <v>32</v>
      </c>
      <c r="J136" s="37" t="str">
        <f>E26</f>
        <v xml:space="preserve"> </v>
      </c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0.32" customHeight="1">
      <c r="A137" s="39"/>
      <c r="B137" s="40"/>
      <c r="C137" s="41"/>
      <c r="D137" s="41"/>
      <c r="E137" s="41"/>
      <c r="F137" s="41"/>
      <c r="G137" s="41"/>
      <c r="H137" s="41"/>
      <c r="I137" s="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11" customFormat="1" ht="29.28" customHeight="1">
      <c r="A138" s="215"/>
      <c r="B138" s="216"/>
      <c r="C138" s="217" t="s">
        <v>146</v>
      </c>
      <c r="D138" s="218" t="s">
        <v>59</v>
      </c>
      <c r="E138" s="218" t="s">
        <v>55</v>
      </c>
      <c r="F138" s="218" t="s">
        <v>56</v>
      </c>
      <c r="G138" s="218" t="s">
        <v>147</v>
      </c>
      <c r="H138" s="218" t="s">
        <v>148</v>
      </c>
      <c r="I138" s="218" t="s">
        <v>149</v>
      </c>
      <c r="J138" s="219" t="s">
        <v>116</v>
      </c>
      <c r="K138" s="220" t="s">
        <v>150</v>
      </c>
      <c r="L138" s="221"/>
      <c r="M138" s="101" t="s">
        <v>1</v>
      </c>
      <c r="N138" s="102" t="s">
        <v>38</v>
      </c>
      <c r="O138" s="102" t="s">
        <v>151</v>
      </c>
      <c r="P138" s="102" t="s">
        <v>152</v>
      </c>
      <c r="Q138" s="102" t="s">
        <v>153</v>
      </c>
      <c r="R138" s="102" t="s">
        <v>154</v>
      </c>
      <c r="S138" s="102" t="s">
        <v>155</v>
      </c>
      <c r="T138" s="103" t="s">
        <v>156</v>
      </c>
      <c r="U138" s="215"/>
      <c r="V138" s="215"/>
      <c r="W138" s="215"/>
      <c r="X138" s="215"/>
      <c r="Y138" s="215"/>
      <c r="Z138" s="215"/>
      <c r="AA138" s="215"/>
      <c r="AB138" s="215"/>
      <c r="AC138" s="215"/>
      <c r="AD138" s="215"/>
      <c r="AE138" s="215"/>
    </row>
    <row r="139" s="2" customFormat="1" ht="22.8" customHeight="1">
      <c r="A139" s="39"/>
      <c r="B139" s="40"/>
      <c r="C139" s="108" t="s">
        <v>157</v>
      </c>
      <c r="D139" s="41"/>
      <c r="E139" s="41"/>
      <c r="F139" s="41"/>
      <c r="G139" s="41"/>
      <c r="H139" s="41"/>
      <c r="I139" s="41"/>
      <c r="J139" s="222">
        <f>BK139</f>
        <v>0</v>
      </c>
      <c r="K139" s="41"/>
      <c r="L139" s="45"/>
      <c r="M139" s="104"/>
      <c r="N139" s="223"/>
      <c r="O139" s="105"/>
      <c r="P139" s="224">
        <f>P140+P154</f>
        <v>0</v>
      </c>
      <c r="Q139" s="105"/>
      <c r="R139" s="224">
        <f>R140+R154</f>
        <v>1.7583730539999998</v>
      </c>
      <c r="S139" s="105"/>
      <c r="T139" s="225">
        <f>T140+T154</f>
        <v>5.0507299999999997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73</v>
      </c>
      <c r="AU139" s="18" t="s">
        <v>118</v>
      </c>
      <c r="BK139" s="226">
        <f>BK140+BK154</f>
        <v>0</v>
      </c>
    </row>
    <row r="140" s="12" customFormat="1" ht="25.92" customHeight="1">
      <c r="A140" s="12"/>
      <c r="B140" s="227"/>
      <c r="C140" s="228"/>
      <c r="D140" s="229" t="s">
        <v>73</v>
      </c>
      <c r="E140" s="230" t="s">
        <v>158</v>
      </c>
      <c r="F140" s="230" t="s">
        <v>159</v>
      </c>
      <c r="G140" s="228"/>
      <c r="H140" s="228"/>
      <c r="I140" s="231"/>
      <c r="J140" s="232">
        <f>BK140</f>
        <v>0</v>
      </c>
      <c r="K140" s="228"/>
      <c r="L140" s="233"/>
      <c r="M140" s="234"/>
      <c r="N140" s="235"/>
      <c r="O140" s="235"/>
      <c r="P140" s="236">
        <f>P141+P144+P146</f>
        <v>0</v>
      </c>
      <c r="Q140" s="235"/>
      <c r="R140" s="236">
        <f>R141+R144+R146</f>
        <v>1.1459999999999999</v>
      </c>
      <c r="S140" s="235"/>
      <c r="T140" s="237">
        <f>T141+T144+T146</f>
        <v>4.0499999999999998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38" t="s">
        <v>8</v>
      </c>
      <c r="AT140" s="239" t="s">
        <v>73</v>
      </c>
      <c r="AU140" s="239" t="s">
        <v>74</v>
      </c>
      <c r="AY140" s="238" t="s">
        <v>160</v>
      </c>
      <c r="BK140" s="240">
        <f>BK141+BK144+BK146</f>
        <v>0</v>
      </c>
    </row>
    <row r="141" s="12" customFormat="1" ht="22.8" customHeight="1">
      <c r="A141" s="12"/>
      <c r="B141" s="227"/>
      <c r="C141" s="228"/>
      <c r="D141" s="229" t="s">
        <v>73</v>
      </c>
      <c r="E141" s="241" t="s">
        <v>558</v>
      </c>
      <c r="F141" s="241" t="s">
        <v>682</v>
      </c>
      <c r="G141" s="228"/>
      <c r="H141" s="228"/>
      <c r="I141" s="231"/>
      <c r="J141" s="242">
        <f>BK141</f>
        <v>0</v>
      </c>
      <c r="K141" s="228"/>
      <c r="L141" s="233"/>
      <c r="M141" s="234"/>
      <c r="N141" s="235"/>
      <c r="O141" s="235"/>
      <c r="P141" s="236">
        <f>SUM(P142:P143)</f>
        <v>0</v>
      </c>
      <c r="Q141" s="235"/>
      <c r="R141" s="236">
        <f>SUM(R142:R143)</f>
        <v>1.1459999999999999</v>
      </c>
      <c r="S141" s="235"/>
      <c r="T141" s="237">
        <f>SUM(T142:T143)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38" t="s">
        <v>8</v>
      </c>
      <c r="AT141" s="239" t="s">
        <v>73</v>
      </c>
      <c r="AU141" s="239" t="s">
        <v>8</v>
      </c>
      <c r="AY141" s="238" t="s">
        <v>160</v>
      </c>
      <c r="BK141" s="240">
        <f>SUM(BK142:BK143)</f>
        <v>0</v>
      </c>
    </row>
    <row r="142" s="2" customFormat="1" ht="24.15" customHeight="1">
      <c r="A142" s="39"/>
      <c r="B142" s="40"/>
      <c r="C142" s="243" t="s">
        <v>8</v>
      </c>
      <c r="D142" s="243" t="s">
        <v>163</v>
      </c>
      <c r="E142" s="244" t="s">
        <v>2009</v>
      </c>
      <c r="F142" s="245" t="s">
        <v>2010</v>
      </c>
      <c r="G142" s="246" t="s">
        <v>166</v>
      </c>
      <c r="H142" s="247">
        <v>30</v>
      </c>
      <c r="I142" s="248"/>
      <c r="J142" s="247">
        <f>ROUND(I142*H142,0)</f>
        <v>0</v>
      </c>
      <c r="K142" s="249"/>
      <c r="L142" s="45"/>
      <c r="M142" s="250" t="s">
        <v>1</v>
      </c>
      <c r="N142" s="251" t="s">
        <v>39</v>
      </c>
      <c r="O142" s="92"/>
      <c r="P142" s="252">
        <f>O142*H142</f>
        <v>0</v>
      </c>
      <c r="Q142" s="252">
        <v>0.038199999999999998</v>
      </c>
      <c r="R142" s="252">
        <f>Q142*H142</f>
        <v>1.1459999999999999</v>
      </c>
      <c r="S142" s="252">
        <v>0</v>
      </c>
      <c r="T142" s="25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54" t="s">
        <v>167</v>
      </c>
      <c r="AT142" s="254" t="s">
        <v>163</v>
      </c>
      <c r="AU142" s="254" t="s">
        <v>83</v>
      </c>
      <c r="AY142" s="18" t="s">
        <v>160</v>
      </c>
      <c r="BE142" s="255">
        <f>IF(N142="základní",J142,0)</f>
        <v>0</v>
      </c>
      <c r="BF142" s="255">
        <f>IF(N142="snížená",J142,0)</f>
        <v>0</v>
      </c>
      <c r="BG142" s="255">
        <f>IF(N142="zákl. přenesená",J142,0)</f>
        <v>0</v>
      </c>
      <c r="BH142" s="255">
        <f>IF(N142="sníž. přenesená",J142,0)</f>
        <v>0</v>
      </c>
      <c r="BI142" s="255">
        <f>IF(N142="nulová",J142,0)</f>
        <v>0</v>
      </c>
      <c r="BJ142" s="18" t="s">
        <v>8</v>
      </c>
      <c r="BK142" s="255">
        <f>ROUND(I142*H142,0)</f>
        <v>0</v>
      </c>
      <c r="BL142" s="18" t="s">
        <v>167</v>
      </c>
      <c r="BM142" s="254" t="s">
        <v>2011</v>
      </c>
    </row>
    <row r="143" s="14" customFormat="1">
      <c r="A143" s="14"/>
      <c r="B143" s="267"/>
      <c r="C143" s="268"/>
      <c r="D143" s="258" t="s">
        <v>169</v>
      </c>
      <c r="E143" s="269" t="s">
        <v>1</v>
      </c>
      <c r="F143" s="270" t="s">
        <v>2012</v>
      </c>
      <c r="G143" s="268"/>
      <c r="H143" s="271">
        <v>30</v>
      </c>
      <c r="I143" s="272"/>
      <c r="J143" s="268"/>
      <c r="K143" s="268"/>
      <c r="L143" s="273"/>
      <c r="M143" s="274"/>
      <c r="N143" s="275"/>
      <c r="O143" s="275"/>
      <c r="P143" s="275"/>
      <c r="Q143" s="275"/>
      <c r="R143" s="275"/>
      <c r="S143" s="275"/>
      <c r="T143" s="27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7" t="s">
        <v>169</v>
      </c>
      <c r="AU143" s="277" t="s">
        <v>83</v>
      </c>
      <c r="AV143" s="14" t="s">
        <v>83</v>
      </c>
      <c r="AW143" s="14" t="s">
        <v>31</v>
      </c>
      <c r="AX143" s="14" t="s">
        <v>8</v>
      </c>
      <c r="AY143" s="277" t="s">
        <v>160</v>
      </c>
    </row>
    <row r="144" s="12" customFormat="1" ht="22.8" customHeight="1">
      <c r="A144" s="12"/>
      <c r="B144" s="227"/>
      <c r="C144" s="228"/>
      <c r="D144" s="229" t="s">
        <v>73</v>
      </c>
      <c r="E144" s="241" t="s">
        <v>194</v>
      </c>
      <c r="F144" s="241" t="s">
        <v>195</v>
      </c>
      <c r="G144" s="228"/>
      <c r="H144" s="228"/>
      <c r="I144" s="231"/>
      <c r="J144" s="242">
        <f>BK144</f>
        <v>0</v>
      </c>
      <c r="K144" s="228"/>
      <c r="L144" s="233"/>
      <c r="M144" s="234"/>
      <c r="N144" s="235"/>
      <c r="O144" s="235"/>
      <c r="P144" s="236">
        <f>P145</f>
        <v>0</v>
      </c>
      <c r="Q144" s="235"/>
      <c r="R144" s="236">
        <f>R145</f>
        <v>0</v>
      </c>
      <c r="S144" s="235"/>
      <c r="T144" s="237">
        <f>T145</f>
        <v>4.0499999999999998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38" t="s">
        <v>8</v>
      </c>
      <c r="AT144" s="239" t="s">
        <v>73</v>
      </c>
      <c r="AU144" s="239" t="s">
        <v>8</v>
      </c>
      <c r="AY144" s="238" t="s">
        <v>160</v>
      </c>
      <c r="BK144" s="240">
        <f>BK145</f>
        <v>0</v>
      </c>
    </row>
    <row r="145" s="2" customFormat="1" ht="24.15" customHeight="1">
      <c r="A145" s="39"/>
      <c r="B145" s="40"/>
      <c r="C145" s="243" t="s">
        <v>83</v>
      </c>
      <c r="D145" s="243" t="s">
        <v>163</v>
      </c>
      <c r="E145" s="244" t="s">
        <v>2013</v>
      </c>
      <c r="F145" s="245" t="s">
        <v>2014</v>
      </c>
      <c r="G145" s="246" t="s">
        <v>316</v>
      </c>
      <c r="H145" s="247">
        <v>150</v>
      </c>
      <c r="I145" s="248"/>
      <c r="J145" s="247">
        <f>ROUND(I145*H145,0)</f>
        <v>0</v>
      </c>
      <c r="K145" s="249"/>
      <c r="L145" s="45"/>
      <c r="M145" s="250" t="s">
        <v>1</v>
      </c>
      <c r="N145" s="251" t="s">
        <v>39</v>
      </c>
      <c r="O145" s="92"/>
      <c r="P145" s="252">
        <f>O145*H145</f>
        <v>0</v>
      </c>
      <c r="Q145" s="252">
        <v>0</v>
      </c>
      <c r="R145" s="252">
        <f>Q145*H145</f>
        <v>0</v>
      </c>
      <c r="S145" s="252">
        <v>0.027</v>
      </c>
      <c r="T145" s="253">
        <f>S145*H145</f>
        <v>4.0499999999999998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54" t="s">
        <v>167</v>
      </c>
      <c r="AT145" s="254" t="s">
        <v>163</v>
      </c>
      <c r="AU145" s="254" t="s">
        <v>83</v>
      </c>
      <c r="AY145" s="18" t="s">
        <v>160</v>
      </c>
      <c r="BE145" s="255">
        <f>IF(N145="základní",J145,0)</f>
        <v>0</v>
      </c>
      <c r="BF145" s="255">
        <f>IF(N145="snížená",J145,0)</f>
        <v>0</v>
      </c>
      <c r="BG145" s="255">
        <f>IF(N145="zákl. přenesená",J145,0)</f>
        <v>0</v>
      </c>
      <c r="BH145" s="255">
        <f>IF(N145="sníž. přenesená",J145,0)</f>
        <v>0</v>
      </c>
      <c r="BI145" s="255">
        <f>IF(N145="nulová",J145,0)</f>
        <v>0</v>
      </c>
      <c r="BJ145" s="18" t="s">
        <v>8</v>
      </c>
      <c r="BK145" s="255">
        <f>ROUND(I145*H145,0)</f>
        <v>0</v>
      </c>
      <c r="BL145" s="18" t="s">
        <v>167</v>
      </c>
      <c r="BM145" s="254" t="s">
        <v>2015</v>
      </c>
    </row>
    <row r="146" s="12" customFormat="1" ht="22.8" customHeight="1">
      <c r="A146" s="12"/>
      <c r="B146" s="227"/>
      <c r="C146" s="228"/>
      <c r="D146" s="229" t="s">
        <v>73</v>
      </c>
      <c r="E146" s="241" t="s">
        <v>330</v>
      </c>
      <c r="F146" s="241" t="s">
        <v>331</v>
      </c>
      <c r="G146" s="228"/>
      <c r="H146" s="228"/>
      <c r="I146" s="231"/>
      <c r="J146" s="242">
        <f>BK146</f>
        <v>0</v>
      </c>
      <c r="K146" s="228"/>
      <c r="L146" s="233"/>
      <c r="M146" s="234"/>
      <c r="N146" s="235"/>
      <c r="O146" s="235"/>
      <c r="P146" s="236">
        <f>SUM(P147:P153)</f>
        <v>0</v>
      </c>
      <c r="Q146" s="235"/>
      <c r="R146" s="236">
        <f>SUM(R147:R153)</f>
        <v>0</v>
      </c>
      <c r="S146" s="235"/>
      <c r="T146" s="237">
        <f>SUM(T147:T153)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38" t="s">
        <v>8</v>
      </c>
      <c r="AT146" s="239" t="s">
        <v>73</v>
      </c>
      <c r="AU146" s="239" t="s">
        <v>8</v>
      </c>
      <c r="AY146" s="238" t="s">
        <v>160</v>
      </c>
      <c r="BK146" s="240">
        <f>SUM(BK147:BK153)</f>
        <v>0</v>
      </c>
    </row>
    <row r="147" s="2" customFormat="1" ht="16.5" customHeight="1">
      <c r="A147" s="39"/>
      <c r="B147" s="40"/>
      <c r="C147" s="243" t="s">
        <v>185</v>
      </c>
      <c r="D147" s="243" t="s">
        <v>163</v>
      </c>
      <c r="E147" s="244" t="s">
        <v>333</v>
      </c>
      <c r="F147" s="245" t="s">
        <v>334</v>
      </c>
      <c r="G147" s="246" t="s">
        <v>335</v>
      </c>
      <c r="H147" s="247">
        <v>5.0499999999999998</v>
      </c>
      <c r="I147" s="248"/>
      <c r="J147" s="247">
        <f>ROUND(I147*H147,0)</f>
        <v>0</v>
      </c>
      <c r="K147" s="249"/>
      <c r="L147" s="45"/>
      <c r="M147" s="250" t="s">
        <v>1</v>
      </c>
      <c r="N147" s="251" t="s">
        <v>39</v>
      </c>
      <c r="O147" s="92"/>
      <c r="P147" s="252">
        <f>O147*H147</f>
        <v>0</v>
      </c>
      <c r="Q147" s="252">
        <v>0</v>
      </c>
      <c r="R147" s="252">
        <f>Q147*H147</f>
        <v>0</v>
      </c>
      <c r="S147" s="252">
        <v>0</v>
      </c>
      <c r="T147" s="25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54" t="s">
        <v>167</v>
      </c>
      <c r="AT147" s="254" t="s">
        <v>163</v>
      </c>
      <c r="AU147" s="254" t="s">
        <v>83</v>
      </c>
      <c r="AY147" s="18" t="s">
        <v>160</v>
      </c>
      <c r="BE147" s="255">
        <f>IF(N147="základní",J147,0)</f>
        <v>0</v>
      </c>
      <c r="BF147" s="255">
        <f>IF(N147="snížená",J147,0)</f>
        <v>0</v>
      </c>
      <c r="BG147" s="255">
        <f>IF(N147="zákl. přenesená",J147,0)</f>
        <v>0</v>
      </c>
      <c r="BH147" s="255">
        <f>IF(N147="sníž. přenesená",J147,0)</f>
        <v>0</v>
      </c>
      <c r="BI147" s="255">
        <f>IF(N147="nulová",J147,0)</f>
        <v>0</v>
      </c>
      <c r="BJ147" s="18" t="s">
        <v>8</v>
      </c>
      <c r="BK147" s="255">
        <f>ROUND(I147*H147,0)</f>
        <v>0</v>
      </c>
      <c r="BL147" s="18" t="s">
        <v>167</v>
      </c>
      <c r="BM147" s="254" t="s">
        <v>2016</v>
      </c>
    </row>
    <row r="148" s="2" customFormat="1" ht="24.15" customHeight="1">
      <c r="A148" s="39"/>
      <c r="B148" s="40"/>
      <c r="C148" s="243" t="s">
        <v>167</v>
      </c>
      <c r="D148" s="243" t="s">
        <v>163</v>
      </c>
      <c r="E148" s="244" t="s">
        <v>337</v>
      </c>
      <c r="F148" s="245" t="s">
        <v>338</v>
      </c>
      <c r="G148" s="246" t="s">
        <v>335</v>
      </c>
      <c r="H148" s="247">
        <v>5.0499999999999998</v>
      </c>
      <c r="I148" s="248"/>
      <c r="J148" s="247">
        <f>ROUND(I148*H148,0)</f>
        <v>0</v>
      </c>
      <c r="K148" s="249"/>
      <c r="L148" s="45"/>
      <c r="M148" s="250" t="s">
        <v>1</v>
      </c>
      <c r="N148" s="251" t="s">
        <v>39</v>
      </c>
      <c r="O148" s="92"/>
      <c r="P148" s="252">
        <f>O148*H148</f>
        <v>0</v>
      </c>
      <c r="Q148" s="252">
        <v>0</v>
      </c>
      <c r="R148" s="252">
        <f>Q148*H148</f>
        <v>0</v>
      </c>
      <c r="S148" s="252">
        <v>0</v>
      </c>
      <c r="T148" s="25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54" t="s">
        <v>167</v>
      </c>
      <c r="AT148" s="254" t="s">
        <v>163</v>
      </c>
      <c r="AU148" s="254" t="s">
        <v>83</v>
      </c>
      <c r="AY148" s="18" t="s">
        <v>160</v>
      </c>
      <c r="BE148" s="255">
        <f>IF(N148="základní",J148,0)</f>
        <v>0</v>
      </c>
      <c r="BF148" s="255">
        <f>IF(N148="snížená",J148,0)</f>
        <v>0</v>
      </c>
      <c r="BG148" s="255">
        <f>IF(N148="zákl. přenesená",J148,0)</f>
        <v>0</v>
      </c>
      <c r="BH148" s="255">
        <f>IF(N148="sníž. přenesená",J148,0)</f>
        <v>0</v>
      </c>
      <c r="BI148" s="255">
        <f>IF(N148="nulová",J148,0)</f>
        <v>0</v>
      </c>
      <c r="BJ148" s="18" t="s">
        <v>8</v>
      </c>
      <c r="BK148" s="255">
        <f>ROUND(I148*H148,0)</f>
        <v>0</v>
      </c>
      <c r="BL148" s="18" t="s">
        <v>167</v>
      </c>
      <c r="BM148" s="254" t="s">
        <v>2017</v>
      </c>
    </row>
    <row r="149" s="2" customFormat="1" ht="24.15" customHeight="1">
      <c r="A149" s="39"/>
      <c r="B149" s="40"/>
      <c r="C149" s="243" t="s">
        <v>294</v>
      </c>
      <c r="D149" s="243" t="s">
        <v>163</v>
      </c>
      <c r="E149" s="244" t="s">
        <v>341</v>
      </c>
      <c r="F149" s="245" t="s">
        <v>342</v>
      </c>
      <c r="G149" s="246" t="s">
        <v>335</v>
      </c>
      <c r="H149" s="247">
        <v>5.0499999999999998</v>
      </c>
      <c r="I149" s="248"/>
      <c r="J149" s="247">
        <f>ROUND(I149*H149,0)</f>
        <v>0</v>
      </c>
      <c r="K149" s="249"/>
      <c r="L149" s="45"/>
      <c r="M149" s="250" t="s">
        <v>1</v>
      </c>
      <c r="N149" s="251" t="s">
        <v>39</v>
      </c>
      <c r="O149" s="92"/>
      <c r="P149" s="252">
        <f>O149*H149</f>
        <v>0</v>
      </c>
      <c r="Q149" s="252">
        <v>0</v>
      </c>
      <c r="R149" s="252">
        <f>Q149*H149</f>
        <v>0</v>
      </c>
      <c r="S149" s="252">
        <v>0</v>
      </c>
      <c r="T149" s="25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54" t="s">
        <v>167</v>
      </c>
      <c r="AT149" s="254" t="s">
        <v>163</v>
      </c>
      <c r="AU149" s="254" t="s">
        <v>83</v>
      </c>
      <c r="AY149" s="18" t="s">
        <v>160</v>
      </c>
      <c r="BE149" s="255">
        <f>IF(N149="základní",J149,0)</f>
        <v>0</v>
      </c>
      <c r="BF149" s="255">
        <f>IF(N149="snížená",J149,0)</f>
        <v>0</v>
      </c>
      <c r="BG149" s="255">
        <f>IF(N149="zákl. přenesená",J149,0)</f>
        <v>0</v>
      </c>
      <c r="BH149" s="255">
        <f>IF(N149="sníž. přenesená",J149,0)</f>
        <v>0</v>
      </c>
      <c r="BI149" s="255">
        <f>IF(N149="nulová",J149,0)</f>
        <v>0</v>
      </c>
      <c r="BJ149" s="18" t="s">
        <v>8</v>
      </c>
      <c r="BK149" s="255">
        <f>ROUND(I149*H149,0)</f>
        <v>0</v>
      </c>
      <c r="BL149" s="18" t="s">
        <v>167</v>
      </c>
      <c r="BM149" s="254" t="s">
        <v>2018</v>
      </c>
    </row>
    <row r="150" s="2" customFormat="1" ht="24.15" customHeight="1">
      <c r="A150" s="39"/>
      <c r="B150" s="40"/>
      <c r="C150" s="243" t="s">
        <v>558</v>
      </c>
      <c r="D150" s="243" t="s">
        <v>163</v>
      </c>
      <c r="E150" s="244" t="s">
        <v>345</v>
      </c>
      <c r="F150" s="245" t="s">
        <v>346</v>
      </c>
      <c r="G150" s="246" t="s">
        <v>335</v>
      </c>
      <c r="H150" s="247">
        <v>75.75</v>
      </c>
      <c r="I150" s="248"/>
      <c r="J150" s="247">
        <f>ROUND(I150*H150,0)</f>
        <v>0</v>
      </c>
      <c r="K150" s="249"/>
      <c r="L150" s="45"/>
      <c r="M150" s="250" t="s">
        <v>1</v>
      </c>
      <c r="N150" s="251" t="s">
        <v>39</v>
      </c>
      <c r="O150" s="92"/>
      <c r="P150" s="252">
        <f>O150*H150</f>
        <v>0</v>
      </c>
      <c r="Q150" s="252">
        <v>0</v>
      </c>
      <c r="R150" s="252">
        <f>Q150*H150</f>
        <v>0</v>
      </c>
      <c r="S150" s="252">
        <v>0</v>
      </c>
      <c r="T150" s="25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54" t="s">
        <v>167</v>
      </c>
      <c r="AT150" s="254" t="s">
        <v>163</v>
      </c>
      <c r="AU150" s="254" t="s">
        <v>83</v>
      </c>
      <c r="AY150" s="18" t="s">
        <v>160</v>
      </c>
      <c r="BE150" s="255">
        <f>IF(N150="základní",J150,0)</f>
        <v>0</v>
      </c>
      <c r="BF150" s="255">
        <f>IF(N150="snížená",J150,0)</f>
        <v>0</v>
      </c>
      <c r="BG150" s="255">
        <f>IF(N150="zákl. přenesená",J150,0)</f>
        <v>0</v>
      </c>
      <c r="BH150" s="255">
        <f>IF(N150="sníž. přenesená",J150,0)</f>
        <v>0</v>
      </c>
      <c r="BI150" s="255">
        <f>IF(N150="nulová",J150,0)</f>
        <v>0</v>
      </c>
      <c r="BJ150" s="18" t="s">
        <v>8</v>
      </c>
      <c r="BK150" s="255">
        <f>ROUND(I150*H150,0)</f>
        <v>0</v>
      </c>
      <c r="BL150" s="18" t="s">
        <v>167</v>
      </c>
      <c r="BM150" s="254" t="s">
        <v>2019</v>
      </c>
    </row>
    <row r="151" s="14" customFormat="1">
      <c r="A151" s="14"/>
      <c r="B151" s="267"/>
      <c r="C151" s="268"/>
      <c r="D151" s="258" t="s">
        <v>169</v>
      </c>
      <c r="E151" s="268"/>
      <c r="F151" s="270" t="s">
        <v>2020</v>
      </c>
      <c r="G151" s="268"/>
      <c r="H151" s="271">
        <v>75.75</v>
      </c>
      <c r="I151" s="272"/>
      <c r="J151" s="268"/>
      <c r="K151" s="268"/>
      <c r="L151" s="273"/>
      <c r="M151" s="274"/>
      <c r="N151" s="275"/>
      <c r="O151" s="275"/>
      <c r="P151" s="275"/>
      <c r="Q151" s="275"/>
      <c r="R151" s="275"/>
      <c r="S151" s="275"/>
      <c r="T151" s="27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7" t="s">
        <v>169</v>
      </c>
      <c r="AU151" s="277" t="s">
        <v>83</v>
      </c>
      <c r="AV151" s="14" t="s">
        <v>83</v>
      </c>
      <c r="AW151" s="14" t="s">
        <v>4</v>
      </c>
      <c r="AX151" s="14" t="s">
        <v>8</v>
      </c>
      <c r="AY151" s="277" t="s">
        <v>160</v>
      </c>
    </row>
    <row r="152" s="2" customFormat="1" ht="33" customHeight="1">
      <c r="A152" s="39"/>
      <c r="B152" s="40"/>
      <c r="C152" s="243" t="s">
        <v>309</v>
      </c>
      <c r="D152" s="243" t="s">
        <v>163</v>
      </c>
      <c r="E152" s="244" t="s">
        <v>350</v>
      </c>
      <c r="F152" s="245" t="s">
        <v>351</v>
      </c>
      <c r="G152" s="246" t="s">
        <v>335</v>
      </c>
      <c r="H152" s="247">
        <v>5.0499999999999998</v>
      </c>
      <c r="I152" s="248"/>
      <c r="J152" s="247">
        <f>ROUND(I152*H152,0)</f>
        <v>0</v>
      </c>
      <c r="K152" s="249"/>
      <c r="L152" s="45"/>
      <c r="M152" s="250" t="s">
        <v>1</v>
      </c>
      <c r="N152" s="251" t="s">
        <v>39</v>
      </c>
      <c r="O152" s="92"/>
      <c r="P152" s="252">
        <f>O152*H152</f>
        <v>0</v>
      </c>
      <c r="Q152" s="252">
        <v>0</v>
      </c>
      <c r="R152" s="252">
        <f>Q152*H152</f>
        <v>0</v>
      </c>
      <c r="S152" s="252">
        <v>0</v>
      </c>
      <c r="T152" s="25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54" t="s">
        <v>167</v>
      </c>
      <c r="AT152" s="254" t="s">
        <v>163</v>
      </c>
      <c r="AU152" s="254" t="s">
        <v>83</v>
      </c>
      <c r="AY152" s="18" t="s">
        <v>160</v>
      </c>
      <c r="BE152" s="255">
        <f>IF(N152="základní",J152,0)</f>
        <v>0</v>
      </c>
      <c r="BF152" s="255">
        <f>IF(N152="snížená",J152,0)</f>
        <v>0</v>
      </c>
      <c r="BG152" s="255">
        <f>IF(N152="zákl. přenesená",J152,0)</f>
        <v>0</v>
      </c>
      <c r="BH152" s="255">
        <f>IF(N152="sníž. přenesená",J152,0)</f>
        <v>0</v>
      </c>
      <c r="BI152" s="255">
        <f>IF(N152="nulová",J152,0)</f>
        <v>0</v>
      </c>
      <c r="BJ152" s="18" t="s">
        <v>8</v>
      </c>
      <c r="BK152" s="255">
        <f>ROUND(I152*H152,0)</f>
        <v>0</v>
      </c>
      <c r="BL152" s="18" t="s">
        <v>167</v>
      </c>
      <c r="BM152" s="254" t="s">
        <v>2021</v>
      </c>
    </row>
    <row r="153" s="2" customFormat="1" ht="33" customHeight="1">
      <c r="A153" s="39"/>
      <c r="B153" s="40"/>
      <c r="C153" s="243" t="s">
        <v>176</v>
      </c>
      <c r="D153" s="243" t="s">
        <v>163</v>
      </c>
      <c r="E153" s="244" t="s">
        <v>353</v>
      </c>
      <c r="F153" s="245" t="s">
        <v>354</v>
      </c>
      <c r="G153" s="246" t="s">
        <v>335</v>
      </c>
      <c r="H153" s="247">
        <v>1</v>
      </c>
      <c r="I153" s="248"/>
      <c r="J153" s="247">
        <f>ROUND(I153*H153,0)</f>
        <v>0</v>
      </c>
      <c r="K153" s="249"/>
      <c r="L153" s="45"/>
      <c r="M153" s="250" t="s">
        <v>1</v>
      </c>
      <c r="N153" s="251" t="s">
        <v>39</v>
      </c>
      <c r="O153" s="92"/>
      <c r="P153" s="252">
        <f>O153*H153</f>
        <v>0</v>
      </c>
      <c r="Q153" s="252">
        <v>0</v>
      </c>
      <c r="R153" s="252">
        <f>Q153*H153</f>
        <v>0</v>
      </c>
      <c r="S153" s="252">
        <v>0</v>
      </c>
      <c r="T153" s="25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54" t="s">
        <v>167</v>
      </c>
      <c r="AT153" s="254" t="s">
        <v>163</v>
      </c>
      <c r="AU153" s="254" t="s">
        <v>83</v>
      </c>
      <c r="AY153" s="18" t="s">
        <v>160</v>
      </c>
      <c r="BE153" s="255">
        <f>IF(N153="základní",J153,0)</f>
        <v>0</v>
      </c>
      <c r="BF153" s="255">
        <f>IF(N153="snížená",J153,0)</f>
        <v>0</v>
      </c>
      <c r="BG153" s="255">
        <f>IF(N153="zákl. přenesená",J153,0)</f>
        <v>0</v>
      </c>
      <c r="BH153" s="255">
        <f>IF(N153="sníž. přenesená",J153,0)</f>
        <v>0</v>
      </c>
      <c r="BI153" s="255">
        <f>IF(N153="nulová",J153,0)</f>
        <v>0</v>
      </c>
      <c r="BJ153" s="18" t="s">
        <v>8</v>
      </c>
      <c r="BK153" s="255">
        <f>ROUND(I153*H153,0)</f>
        <v>0</v>
      </c>
      <c r="BL153" s="18" t="s">
        <v>167</v>
      </c>
      <c r="BM153" s="254" t="s">
        <v>2022</v>
      </c>
    </row>
    <row r="154" s="12" customFormat="1" ht="25.92" customHeight="1">
      <c r="A154" s="12"/>
      <c r="B154" s="227"/>
      <c r="C154" s="228"/>
      <c r="D154" s="229" t="s">
        <v>73</v>
      </c>
      <c r="E154" s="230" t="s">
        <v>356</v>
      </c>
      <c r="F154" s="230" t="s">
        <v>357</v>
      </c>
      <c r="G154" s="228"/>
      <c r="H154" s="228"/>
      <c r="I154" s="231"/>
      <c r="J154" s="232">
        <f>BK154</f>
        <v>0</v>
      </c>
      <c r="K154" s="228"/>
      <c r="L154" s="233"/>
      <c r="M154" s="234"/>
      <c r="N154" s="235"/>
      <c r="O154" s="235"/>
      <c r="P154" s="236">
        <f>P155+P167+P174+P189</f>
        <v>0</v>
      </c>
      <c r="Q154" s="235"/>
      <c r="R154" s="236">
        <f>R155+R167+R174+R189</f>
        <v>0.61237305399999997</v>
      </c>
      <c r="S154" s="235"/>
      <c r="T154" s="237">
        <f>T155+T167+T174+T189</f>
        <v>1.0007300000000001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38" t="s">
        <v>83</v>
      </c>
      <c r="AT154" s="239" t="s">
        <v>73</v>
      </c>
      <c r="AU154" s="239" t="s">
        <v>74</v>
      </c>
      <c r="AY154" s="238" t="s">
        <v>160</v>
      </c>
      <c r="BK154" s="240">
        <f>BK155+BK167+BK174+BK189</f>
        <v>0</v>
      </c>
    </row>
    <row r="155" s="12" customFormat="1" ht="22.8" customHeight="1">
      <c r="A155" s="12"/>
      <c r="B155" s="227"/>
      <c r="C155" s="228"/>
      <c r="D155" s="229" t="s">
        <v>73</v>
      </c>
      <c r="E155" s="241" t="s">
        <v>2023</v>
      </c>
      <c r="F155" s="241" t="s">
        <v>2024</v>
      </c>
      <c r="G155" s="228"/>
      <c r="H155" s="228"/>
      <c r="I155" s="231"/>
      <c r="J155" s="242">
        <f>BK155</f>
        <v>0</v>
      </c>
      <c r="K155" s="228"/>
      <c r="L155" s="233"/>
      <c r="M155" s="234"/>
      <c r="N155" s="235"/>
      <c r="O155" s="235"/>
      <c r="P155" s="236">
        <f>SUM(P156:P166)</f>
        <v>0</v>
      </c>
      <c r="Q155" s="235"/>
      <c r="R155" s="236">
        <f>SUM(R156:R166)</f>
        <v>0.24849745000000004</v>
      </c>
      <c r="S155" s="235"/>
      <c r="T155" s="237">
        <f>SUM(T156:T166)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38" t="s">
        <v>83</v>
      </c>
      <c r="AT155" s="239" t="s">
        <v>73</v>
      </c>
      <c r="AU155" s="239" t="s">
        <v>8</v>
      </c>
      <c r="AY155" s="238" t="s">
        <v>160</v>
      </c>
      <c r="BK155" s="240">
        <f>SUM(BK156:BK166)</f>
        <v>0</v>
      </c>
    </row>
    <row r="156" s="2" customFormat="1" ht="37.8" customHeight="1">
      <c r="A156" s="39"/>
      <c r="B156" s="40"/>
      <c r="C156" s="243" t="s">
        <v>194</v>
      </c>
      <c r="D156" s="243" t="s">
        <v>163</v>
      </c>
      <c r="E156" s="244" t="s">
        <v>2025</v>
      </c>
      <c r="F156" s="245" t="s">
        <v>2026</v>
      </c>
      <c r="G156" s="246" t="s">
        <v>316</v>
      </c>
      <c r="H156" s="247">
        <v>15</v>
      </c>
      <c r="I156" s="248"/>
      <c r="J156" s="247">
        <f>ROUND(I156*H156,0)</f>
        <v>0</v>
      </c>
      <c r="K156" s="249"/>
      <c r="L156" s="45"/>
      <c r="M156" s="250" t="s">
        <v>1</v>
      </c>
      <c r="N156" s="251" t="s">
        <v>39</v>
      </c>
      <c r="O156" s="92"/>
      <c r="P156" s="252">
        <f>O156*H156</f>
        <v>0</v>
      </c>
      <c r="Q156" s="252">
        <v>0.00189</v>
      </c>
      <c r="R156" s="252">
        <f>Q156*H156</f>
        <v>0.02835</v>
      </c>
      <c r="S156" s="252">
        <v>0</v>
      </c>
      <c r="T156" s="25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54" t="s">
        <v>260</v>
      </c>
      <c r="AT156" s="254" t="s">
        <v>163</v>
      </c>
      <c r="AU156" s="254" t="s">
        <v>83</v>
      </c>
      <c r="AY156" s="18" t="s">
        <v>160</v>
      </c>
      <c r="BE156" s="255">
        <f>IF(N156="základní",J156,0)</f>
        <v>0</v>
      </c>
      <c r="BF156" s="255">
        <f>IF(N156="snížená",J156,0)</f>
        <v>0</v>
      </c>
      <c r="BG156" s="255">
        <f>IF(N156="zákl. přenesená",J156,0)</f>
        <v>0</v>
      </c>
      <c r="BH156" s="255">
        <f>IF(N156="sníž. přenesená",J156,0)</f>
        <v>0</v>
      </c>
      <c r="BI156" s="255">
        <f>IF(N156="nulová",J156,0)</f>
        <v>0</v>
      </c>
      <c r="BJ156" s="18" t="s">
        <v>8</v>
      </c>
      <c r="BK156" s="255">
        <f>ROUND(I156*H156,0)</f>
        <v>0</v>
      </c>
      <c r="BL156" s="18" t="s">
        <v>260</v>
      </c>
      <c r="BM156" s="254" t="s">
        <v>2027</v>
      </c>
    </row>
    <row r="157" s="2" customFormat="1" ht="37.8" customHeight="1">
      <c r="A157" s="39"/>
      <c r="B157" s="40"/>
      <c r="C157" s="243" t="s">
        <v>323</v>
      </c>
      <c r="D157" s="243" t="s">
        <v>163</v>
      </c>
      <c r="E157" s="244" t="s">
        <v>2028</v>
      </c>
      <c r="F157" s="245" t="s">
        <v>2029</v>
      </c>
      <c r="G157" s="246" t="s">
        <v>316</v>
      </c>
      <c r="H157" s="247">
        <v>15</v>
      </c>
      <c r="I157" s="248"/>
      <c r="J157" s="247">
        <f>ROUND(I157*H157,0)</f>
        <v>0</v>
      </c>
      <c r="K157" s="249"/>
      <c r="L157" s="45"/>
      <c r="M157" s="250" t="s">
        <v>1</v>
      </c>
      <c r="N157" s="251" t="s">
        <v>39</v>
      </c>
      <c r="O157" s="92"/>
      <c r="P157" s="252">
        <f>O157*H157</f>
        <v>0</v>
      </c>
      <c r="Q157" s="252">
        <v>0.0036700000000000001</v>
      </c>
      <c r="R157" s="252">
        <f>Q157*H157</f>
        <v>0.055050000000000002</v>
      </c>
      <c r="S157" s="252">
        <v>0</v>
      </c>
      <c r="T157" s="25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54" t="s">
        <v>260</v>
      </c>
      <c r="AT157" s="254" t="s">
        <v>163</v>
      </c>
      <c r="AU157" s="254" t="s">
        <v>83</v>
      </c>
      <c r="AY157" s="18" t="s">
        <v>160</v>
      </c>
      <c r="BE157" s="255">
        <f>IF(N157="základní",J157,0)</f>
        <v>0</v>
      </c>
      <c r="BF157" s="255">
        <f>IF(N157="snížená",J157,0)</f>
        <v>0</v>
      </c>
      <c r="BG157" s="255">
        <f>IF(N157="zákl. přenesená",J157,0)</f>
        <v>0</v>
      </c>
      <c r="BH157" s="255">
        <f>IF(N157="sníž. přenesená",J157,0)</f>
        <v>0</v>
      </c>
      <c r="BI157" s="255">
        <f>IF(N157="nulová",J157,0)</f>
        <v>0</v>
      </c>
      <c r="BJ157" s="18" t="s">
        <v>8</v>
      </c>
      <c r="BK157" s="255">
        <f>ROUND(I157*H157,0)</f>
        <v>0</v>
      </c>
      <c r="BL157" s="18" t="s">
        <v>260</v>
      </c>
      <c r="BM157" s="254" t="s">
        <v>2030</v>
      </c>
    </row>
    <row r="158" s="2" customFormat="1" ht="37.8" customHeight="1">
      <c r="A158" s="39"/>
      <c r="B158" s="40"/>
      <c r="C158" s="243" t="s">
        <v>332</v>
      </c>
      <c r="D158" s="243" t="s">
        <v>163</v>
      </c>
      <c r="E158" s="244" t="s">
        <v>2031</v>
      </c>
      <c r="F158" s="245" t="s">
        <v>2032</v>
      </c>
      <c r="G158" s="246" t="s">
        <v>316</v>
      </c>
      <c r="H158" s="247">
        <v>15</v>
      </c>
      <c r="I158" s="248"/>
      <c r="J158" s="247">
        <f>ROUND(I158*H158,0)</f>
        <v>0</v>
      </c>
      <c r="K158" s="249"/>
      <c r="L158" s="45"/>
      <c r="M158" s="250" t="s">
        <v>1</v>
      </c>
      <c r="N158" s="251" t="s">
        <v>39</v>
      </c>
      <c r="O158" s="92"/>
      <c r="P158" s="252">
        <f>O158*H158</f>
        <v>0</v>
      </c>
      <c r="Q158" s="252">
        <v>0.0079388649999999998</v>
      </c>
      <c r="R158" s="252">
        <f>Q158*H158</f>
        <v>0.11908297499999999</v>
      </c>
      <c r="S158" s="252">
        <v>0</v>
      </c>
      <c r="T158" s="25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54" t="s">
        <v>260</v>
      </c>
      <c r="AT158" s="254" t="s">
        <v>163</v>
      </c>
      <c r="AU158" s="254" t="s">
        <v>83</v>
      </c>
      <c r="AY158" s="18" t="s">
        <v>160</v>
      </c>
      <c r="BE158" s="255">
        <f>IF(N158="základní",J158,0)</f>
        <v>0</v>
      </c>
      <c r="BF158" s="255">
        <f>IF(N158="snížená",J158,0)</f>
        <v>0</v>
      </c>
      <c r="BG158" s="255">
        <f>IF(N158="zákl. přenesená",J158,0)</f>
        <v>0</v>
      </c>
      <c r="BH158" s="255">
        <f>IF(N158="sníž. přenesená",J158,0)</f>
        <v>0</v>
      </c>
      <c r="BI158" s="255">
        <f>IF(N158="nulová",J158,0)</f>
        <v>0</v>
      </c>
      <c r="BJ158" s="18" t="s">
        <v>8</v>
      </c>
      <c r="BK158" s="255">
        <f>ROUND(I158*H158,0)</f>
        <v>0</v>
      </c>
      <c r="BL158" s="18" t="s">
        <v>260</v>
      </c>
      <c r="BM158" s="254" t="s">
        <v>2033</v>
      </c>
    </row>
    <row r="159" s="2" customFormat="1" ht="37.8" customHeight="1">
      <c r="A159" s="39"/>
      <c r="B159" s="40"/>
      <c r="C159" s="243" t="s">
        <v>9</v>
      </c>
      <c r="D159" s="243" t="s">
        <v>163</v>
      </c>
      <c r="E159" s="244" t="s">
        <v>2034</v>
      </c>
      <c r="F159" s="245" t="s">
        <v>2035</v>
      </c>
      <c r="G159" s="246" t="s">
        <v>390</v>
      </c>
      <c r="H159" s="247">
        <v>24</v>
      </c>
      <c r="I159" s="248"/>
      <c r="J159" s="247">
        <f>ROUND(I159*H159,0)</f>
        <v>0</v>
      </c>
      <c r="K159" s="249"/>
      <c r="L159" s="45"/>
      <c r="M159" s="250" t="s">
        <v>1</v>
      </c>
      <c r="N159" s="251" t="s">
        <v>39</v>
      </c>
      <c r="O159" s="92"/>
      <c r="P159" s="252">
        <f>O159*H159</f>
        <v>0</v>
      </c>
      <c r="Q159" s="252">
        <v>0.00053819999999999996</v>
      </c>
      <c r="R159" s="252">
        <f>Q159*H159</f>
        <v>0.012916799999999999</v>
      </c>
      <c r="S159" s="252">
        <v>0</v>
      </c>
      <c r="T159" s="25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54" t="s">
        <v>260</v>
      </c>
      <c r="AT159" s="254" t="s">
        <v>163</v>
      </c>
      <c r="AU159" s="254" t="s">
        <v>83</v>
      </c>
      <c r="AY159" s="18" t="s">
        <v>160</v>
      </c>
      <c r="BE159" s="255">
        <f>IF(N159="základní",J159,0)</f>
        <v>0</v>
      </c>
      <c r="BF159" s="255">
        <f>IF(N159="snížená",J159,0)</f>
        <v>0</v>
      </c>
      <c r="BG159" s="255">
        <f>IF(N159="zákl. přenesená",J159,0)</f>
        <v>0</v>
      </c>
      <c r="BH159" s="255">
        <f>IF(N159="sníž. přenesená",J159,0)</f>
        <v>0</v>
      </c>
      <c r="BI159" s="255">
        <f>IF(N159="nulová",J159,0)</f>
        <v>0</v>
      </c>
      <c r="BJ159" s="18" t="s">
        <v>8</v>
      </c>
      <c r="BK159" s="255">
        <f>ROUND(I159*H159,0)</f>
        <v>0</v>
      </c>
      <c r="BL159" s="18" t="s">
        <v>260</v>
      </c>
      <c r="BM159" s="254" t="s">
        <v>2036</v>
      </c>
    </row>
    <row r="160" s="2" customFormat="1" ht="37.8" customHeight="1">
      <c r="A160" s="39"/>
      <c r="B160" s="40"/>
      <c r="C160" s="243" t="s">
        <v>340</v>
      </c>
      <c r="D160" s="243" t="s">
        <v>163</v>
      </c>
      <c r="E160" s="244" t="s">
        <v>2037</v>
      </c>
      <c r="F160" s="245" t="s">
        <v>2038</v>
      </c>
      <c r="G160" s="246" t="s">
        <v>390</v>
      </c>
      <c r="H160" s="247">
        <v>4</v>
      </c>
      <c r="I160" s="248"/>
      <c r="J160" s="247">
        <f>ROUND(I160*H160,0)</f>
        <v>0</v>
      </c>
      <c r="K160" s="249"/>
      <c r="L160" s="45"/>
      <c r="M160" s="250" t="s">
        <v>1</v>
      </c>
      <c r="N160" s="251" t="s">
        <v>39</v>
      </c>
      <c r="O160" s="92"/>
      <c r="P160" s="252">
        <f>O160*H160</f>
        <v>0</v>
      </c>
      <c r="Q160" s="252">
        <v>0.00059999999999999995</v>
      </c>
      <c r="R160" s="252">
        <f>Q160*H160</f>
        <v>0.0023999999999999998</v>
      </c>
      <c r="S160" s="252">
        <v>0</v>
      </c>
      <c r="T160" s="25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54" t="s">
        <v>260</v>
      </c>
      <c r="AT160" s="254" t="s">
        <v>163</v>
      </c>
      <c r="AU160" s="254" t="s">
        <v>83</v>
      </c>
      <c r="AY160" s="18" t="s">
        <v>160</v>
      </c>
      <c r="BE160" s="255">
        <f>IF(N160="základní",J160,0)</f>
        <v>0</v>
      </c>
      <c r="BF160" s="255">
        <f>IF(N160="snížená",J160,0)</f>
        <v>0</v>
      </c>
      <c r="BG160" s="255">
        <f>IF(N160="zákl. přenesená",J160,0)</f>
        <v>0</v>
      </c>
      <c r="BH160" s="255">
        <f>IF(N160="sníž. přenesená",J160,0)</f>
        <v>0</v>
      </c>
      <c r="BI160" s="255">
        <f>IF(N160="nulová",J160,0)</f>
        <v>0</v>
      </c>
      <c r="BJ160" s="18" t="s">
        <v>8</v>
      </c>
      <c r="BK160" s="255">
        <f>ROUND(I160*H160,0)</f>
        <v>0</v>
      </c>
      <c r="BL160" s="18" t="s">
        <v>260</v>
      </c>
      <c r="BM160" s="254" t="s">
        <v>2039</v>
      </c>
    </row>
    <row r="161" s="2" customFormat="1" ht="37.8" customHeight="1">
      <c r="A161" s="39"/>
      <c r="B161" s="40"/>
      <c r="C161" s="243" t="s">
        <v>344</v>
      </c>
      <c r="D161" s="243" t="s">
        <v>163</v>
      </c>
      <c r="E161" s="244" t="s">
        <v>2040</v>
      </c>
      <c r="F161" s="245" t="s">
        <v>2041</v>
      </c>
      <c r="G161" s="246" t="s">
        <v>390</v>
      </c>
      <c r="H161" s="247">
        <v>4</v>
      </c>
      <c r="I161" s="248"/>
      <c r="J161" s="247">
        <f>ROUND(I161*H161,0)</f>
        <v>0</v>
      </c>
      <c r="K161" s="249"/>
      <c r="L161" s="45"/>
      <c r="M161" s="250" t="s">
        <v>1</v>
      </c>
      <c r="N161" s="251" t="s">
        <v>39</v>
      </c>
      <c r="O161" s="92"/>
      <c r="P161" s="252">
        <f>O161*H161</f>
        <v>0</v>
      </c>
      <c r="Q161" s="252">
        <v>0.00080000000000000004</v>
      </c>
      <c r="R161" s="252">
        <f>Q161*H161</f>
        <v>0.0032000000000000002</v>
      </c>
      <c r="S161" s="252">
        <v>0</v>
      </c>
      <c r="T161" s="25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54" t="s">
        <v>260</v>
      </c>
      <c r="AT161" s="254" t="s">
        <v>163</v>
      </c>
      <c r="AU161" s="254" t="s">
        <v>83</v>
      </c>
      <c r="AY161" s="18" t="s">
        <v>160</v>
      </c>
      <c r="BE161" s="255">
        <f>IF(N161="základní",J161,0)</f>
        <v>0</v>
      </c>
      <c r="BF161" s="255">
        <f>IF(N161="snížená",J161,0)</f>
        <v>0</v>
      </c>
      <c r="BG161" s="255">
        <f>IF(N161="zákl. přenesená",J161,0)</f>
        <v>0</v>
      </c>
      <c r="BH161" s="255">
        <f>IF(N161="sníž. přenesená",J161,0)</f>
        <v>0</v>
      </c>
      <c r="BI161" s="255">
        <f>IF(N161="nulová",J161,0)</f>
        <v>0</v>
      </c>
      <c r="BJ161" s="18" t="s">
        <v>8</v>
      </c>
      <c r="BK161" s="255">
        <f>ROUND(I161*H161,0)</f>
        <v>0</v>
      </c>
      <c r="BL161" s="18" t="s">
        <v>260</v>
      </c>
      <c r="BM161" s="254" t="s">
        <v>2042</v>
      </c>
    </row>
    <row r="162" s="2" customFormat="1" ht="24.15" customHeight="1">
      <c r="A162" s="39"/>
      <c r="B162" s="40"/>
      <c r="C162" s="243" t="s">
        <v>349</v>
      </c>
      <c r="D162" s="243" t="s">
        <v>163</v>
      </c>
      <c r="E162" s="244" t="s">
        <v>2043</v>
      </c>
      <c r="F162" s="245" t="s">
        <v>2044</v>
      </c>
      <c r="G162" s="246" t="s">
        <v>316</v>
      </c>
      <c r="H162" s="247">
        <v>40</v>
      </c>
      <c r="I162" s="248"/>
      <c r="J162" s="247">
        <f>ROUND(I162*H162,0)</f>
        <v>0</v>
      </c>
      <c r="K162" s="249"/>
      <c r="L162" s="45"/>
      <c r="M162" s="250" t="s">
        <v>1</v>
      </c>
      <c r="N162" s="251" t="s">
        <v>39</v>
      </c>
      <c r="O162" s="92"/>
      <c r="P162" s="252">
        <f>O162*H162</f>
        <v>0</v>
      </c>
      <c r="Q162" s="252">
        <v>0.00048396000000000002</v>
      </c>
      <c r="R162" s="252">
        <f>Q162*H162</f>
        <v>0.019358400000000001</v>
      </c>
      <c r="S162" s="252">
        <v>0</v>
      </c>
      <c r="T162" s="25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54" t="s">
        <v>260</v>
      </c>
      <c r="AT162" s="254" t="s">
        <v>163</v>
      </c>
      <c r="AU162" s="254" t="s">
        <v>83</v>
      </c>
      <c r="AY162" s="18" t="s">
        <v>160</v>
      </c>
      <c r="BE162" s="255">
        <f>IF(N162="základní",J162,0)</f>
        <v>0</v>
      </c>
      <c r="BF162" s="255">
        <f>IF(N162="snížená",J162,0)</f>
        <v>0</v>
      </c>
      <c r="BG162" s="255">
        <f>IF(N162="zákl. přenesená",J162,0)</f>
        <v>0</v>
      </c>
      <c r="BH162" s="255">
        <f>IF(N162="sníž. přenesená",J162,0)</f>
        <v>0</v>
      </c>
      <c r="BI162" s="255">
        <f>IF(N162="nulová",J162,0)</f>
        <v>0</v>
      </c>
      <c r="BJ162" s="18" t="s">
        <v>8</v>
      </c>
      <c r="BK162" s="255">
        <f>ROUND(I162*H162,0)</f>
        <v>0</v>
      </c>
      <c r="BL162" s="18" t="s">
        <v>260</v>
      </c>
      <c r="BM162" s="254" t="s">
        <v>2045</v>
      </c>
    </row>
    <row r="163" s="2" customFormat="1" ht="24.15" customHeight="1">
      <c r="A163" s="39"/>
      <c r="B163" s="40"/>
      <c r="C163" s="243" t="s">
        <v>260</v>
      </c>
      <c r="D163" s="243" t="s">
        <v>163</v>
      </c>
      <c r="E163" s="244" t="s">
        <v>2046</v>
      </c>
      <c r="F163" s="245" t="s">
        <v>2047</v>
      </c>
      <c r="G163" s="246" t="s">
        <v>316</v>
      </c>
      <c r="H163" s="247">
        <v>5</v>
      </c>
      <c r="I163" s="248"/>
      <c r="J163" s="247">
        <f>ROUND(I163*H163,0)</f>
        <v>0</v>
      </c>
      <c r="K163" s="249"/>
      <c r="L163" s="45"/>
      <c r="M163" s="250" t="s">
        <v>1</v>
      </c>
      <c r="N163" s="251" t="s">
        <v>39</v>
      </c>
      <c r="O163" s="92"/>
      <c r="P163" s="252">
        <f>O163*H163</f>
        <v>0</v>
      </c>
      <c r="Q163" s="252">
        <v>0.00061301499999999996</v>
      </c>
      <c r="R163" s="252">
        <f>Q163*H163</f>
        <v>0.0030650749999999996</v>
      </c>
      <c r="S163" s="252">
        <v>0</v>
      </c>
      <c r="T163" s="25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54" t="s">
        <v>260</v>
      </c>
      <c r="AT163" s="254" t="s">
        <v>163</v>
      </c>
      <c r="AU163" s="254" t="s">
        <v>83</v>
      </c>
      <c r="AY163" s="18" t="s">
        <v>160</v>
      </c>
      <c r="BE163" s="255">
        <f>IF(N163="základní",J163,0)</f>
        <v>0</v>
      </c>
      <c r="BF163" s="255">
        <f>IF(N163="snížená",J163,0)</f>
        <v>0</v>
      </c>
      <c r="BG163" s="255">
        <f>IF(N163="zákl. přenesená",J163,0)</f>
        <v>0</v>
      </c>
      <c r="BH163" s="255">
        <f>IF(N163="sníž. přenesená",J163,0)</f>
        <v>0</v>
      </c>
      <c r="BI163" s="255">
        <f>IF(N163="nulová",J163,0)</f>
        <v>0</v>
      </c>
      <c r="BJ163" s="18" t="s">
        <v>8</v>
      </c>
      <c r="BK163" s="255">
        <f>ROUND(I163*H163,0)</f>
        <v>0</v>
      </c>
      <c r="BL163" s="18" t="s">
        <v>260</v>
      </c>
      <c r="BM163" s="254" t="s">
        <v>2048</v>
      </c>
    </row>
    <row r="164" s="2" customFormat="1" ht="24.15" customHeight="1">
      <c r="A164" s="39"/>
      <c r="B164" s="40"/>
      <c r="C164" s="243" t="s">
        <v>360</v>
      </c>
      <c r="D164" s="243" t="s">
        <v>163</v>
      </c>
      <c r="E164" s="244" t="s">
        <v>2049</v>
      </c>
      <c r="F164" s="245" t="s">
        <v>2050</v>
      </c>
      <c r="G164" s="246" t="s">
        <v>316</v>
      </c>
      <c r="H164" s="247">
        <v>90</v>
      </c>
      <c r="I164" s="248"/>
      <c r="J164" s="247">
        <f>ROUND(I164*H164,0)</f>
        <v>0</v>
      </c>
      <c r="K164" s="249"/>
      <c r="L164" s="45"/>
      <c r="M164" s="250" t="s">
        <v>1</v>
      </c>
      <c r="N164" s="251" t="s">
        <v>39</v>
      </c>
      <c r="O164" s="92"/>
      <c r="P164" s="252">
        <f>O164*H164</f>
        <v>0</v>
      </c>
      <c r="Q164" s="252">
        <v>0</v>
      </c>
      <c r="R164" s="252">
        <f>Q164*H164</f>
        <v>0</v>
      </c>
      <c r="S164" s="252">
        <v>0</v>
      </c>
      <c r="T164" s="25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54" t="s">
        <v>260</v>
      </c>
      <c r="AT164" s="254" t="s">
        <v>163</v>
      </c>
      <c r="AU164" s="254" t="s">
        <v>83</v>
      </c>
      <c r="AY164" s="18" t="s">
        <v>160</v>
      </c>
      <c r="BE164" s="255">
        <f>IF(N164="základní",J164,0)</f>
        <v>0</v>
      </c>
      <c r="BF164" s="255">
        <f>IF(N164="snížená",J164,0)</f>
        <v>0</v>
      </c>
      <c r="BG164" s="255">
        <f>IF(N164="zákl. přenesená",J164,0)</f>
        <v>0</v>
      </c>
      <c r="BH164" s="255">
        <f>IF(N164="sníž. přenesená",J164,0)</f>
        <v>0</v>
      </c>
      <c r="BI164" s="255">
        <f>IF(N164="nulová",J164,0)</f>
        <v>0</v>
      </c>
      <c r="BJ164" s="18" t="s">
        <v>8</v>
      </c>
      <c r="BK164" s="255">
        <f>ROUND(I164*H164,0)</f>
        <v>0</v>
      </c>
      <c r="BL164" s="18" t="s">
        <v>260</v>
      </c>
      <c r="BM164" s="254" t="s">
        <v>2051</v>
      </c>
    </row>
    <row r="165" s="2" customFormat="1" ht="55.5" customHeight="1">
      <c r="A165" s="39"/>
      <c r="B165" s="40"/>
      <c r="C165" s="243" t="s">
        <v>609</v>
      </c>
      <c r="D165" s="243" t="s">
        <v>163</v>
      </c>
      <c r="E165" s="244" t="s">
        <v>2052</v>
      </c>
      <c r="F165" s="245" t="s">
        <v>2053</v>
      </c>
      <c r="G165" s="246" t="s">
        <v>316</v>
      </c>
      <c r="H165" s="247">
        <v>15</v>
      </c>
      <c r="I165" s="248"/>
      <c r="J165" s="247">
        <f>ROUND(I165*H165,0)</f>
        <v>0</v>
      </c>
      <c r="K165" s="249"/>
      <c r="L165" s="45"/>
      <c r="M165" s="250" t="s">
        <v>1</v>
      </c>
      <c r="N165" s="251" t="s">
        <v>39</v>
      </c>
      <c r="O165" s="92"/>
      <c r="P165" s="252">
        <f>O165*H165</f>
        <v>0</v>
      </c>
      <c r="Q165" s="252">
        <v>0.00033827999999999999</v>
      </c>
      <c r="R165" s="252">
        <f>Q165*H165</f>
        <v>0.0050742000000000001</v>
      </c>
      <c r="S165" s="252">
        <v>0</v>
      </c>
      <c r="T165" s="25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54" t="s">
        <v>260</v>
      </c>
      <c r="AT165" s="254" t="s">
        <v>163</v>
      </c>
      <c r="AU165" s="254" t="s">
        <v>83</v>
      </c>
      <c r="AY165" s="18" t="s">
        <v>160</v>
      </c>
      <c r="BE165" s="255">
        <f>IF(N165="základní",J165,0)</f>
        <v>0</v>
      </c>
      <c r="BF165" s="255">
        <f>IF(N165="snížená",J165,0)</f>
        <v>0</v>
      </c>
      <c r="BG165" s="255">
        <f>IF(N165="zákl. přenesená",J165,0)</f>
        <v>0</v>
      </c>
      <c r="BH165" s="255">
        <f>IF(N165="sníž. přenesená",J165,0)</f>
        <v>0</v>
      </c>
      <c r="BI165" s="255">
        <f>IF(N165="nulová",J165,0)</f>
        <v>0</v>
      </c>
      <c r="BJ165" s="18" t="s">
        <v>8</v>
      </c>
      <c r="BK165" s="255">
        <f>ROUND(I165*H165,0)</f>
        <v>0</v>
      </c>
      <c r="BL165" s="18" t="s">
        <v>260</v>
      </c>
      <c r="BM165" s="254" t="s">
        <v>2054</v>
      </c>
    </row>
    <row r="166" s="2" customFormat="1" ht="44.25" customHeight="1">
      <c r="A166" s="39"/>
      <c r="B166" s="40"/>
      <c r="C166" s="243" t="s">
        <v>406</v>
      </c>
      <c r="D166" s="243" t="s">
        <v>163</v>
      </c>
      <c r="E166" s="244" t="s">
        <v>2055</v>
      </c>
      <c r="F166" s="245" t="s">
        <v>2056</v>
      </c>
      <c r="G166" s="246" t="s">
        <v>335</v>
      </c>
      <c r="H166" s="247">
        <v>0.25</v>
      </c>
      <c r="I166" s="248"/>
      <c r="J166" s="247">
        <f>ROUND(I166*H166,0)</f>
        <v>0</v>
      </c>
      <c r="K166" s="249"/>
      <c r="L166" s="45"/>
      <c r="M166" s="250" t="s">
        <v>1</v>
      </c>
      <c r="N166" s="251" t="s">
        <v>39</v>
      </c>
      <c r="O166" s="92"/>
      <c r="P166" s="252">
        <f>O166*H166</f>
        <v>0</v>
      </c>
      <c r="Q166" s="252">
        <v>0</v>
      </c>
      <c r="R166" s="252">
        <f>Q166*H166</f>
        <v>0</v>
      </c>
      <c r="S166" s="252">
        <v>0</v>
      </c>
      <c r="T166" s="253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54" t="s">
        <v>260</v>
      </c>
      <c r="AT166" s="254" t="s">
        <v>163</v>
      </c>
      <c r="AU166" s="254" t="s">
        <v>83</v>
      </c>
      <c r="AY166" s="18" t="s">
        <v>160</v>
      </c>
      <c r="BE166" s="255">
        <f>IF(N166="základní",J166,0)</f>
        <v>0</v>
      </c>
      <c r="BF166" s="255">
        <f>IF(N166="snížená",J166,0)</f>
        <v>0</v>
      </c>
      <c r="BG166" s="255">
        <f>IF(N166="zákl. přenesená",J166,0)</f>
        <v>0</v>
      </c>
      <c r="BH166" s="255">
        <f>IF(N166="sníž. přenesená",J166,0)</f>
        <v>0</v>
      </c>
      <c r="BI166" s="255">
        <f>IF(N166="nulová",J166,0)</f>
        <v>0</v>
      </c>
      <c r="BJ166" s="18" t="s">
        <v>8</v>
      </c>
      <c r="BK166" s="255">
        <f>ROUND(I166*H166,0)</f>
        <v>0</v>
      </c>
      <c r="BL166" s="18" t="s">
        <v>260</v>
      </c>
      <c r="BM166" s="254" t="s">
        <v>2057</v>
      </c>
    </row>
    <row r="167" s="12" customFormat="1" ht="22.8" customHeight="1">
      <c r="A167" s="12"/>
      <c r="B167" s="227"/>
      <c r="C167" s="228"/>
      <c r="D167" s="229" t="s">
        <v>73</v>
      </c>
      <c r="E167" s="241" t="s">
        <v>2058</v>
      </c>
      <c r="F167" s="241" t="s">
        <v>2059</v>
      </c>
      <c r="G167" s="228"/>
      <c r="H167" s="228"/>
      <c r="I167" s="231"/>
      <c r="J167" s="242">
        <f>BK167</f>
        <v>0</v>
      </c>
      <c r="K167" s="228"/>
      <c r="L167" s="233"/>
      <c r="M167" s="234"/>
      <c r="N167" s="235"/>
      <c r="O167" s="235"/>
      <c r="P167" s="236">
        <f>SUM(P168:P173)</f>
        <v>0</v>
      </c>
      <c r="Q167" s="235"/>
      <c r="R167" s="236">
        <f>SUM(R168:R173)</f>
        <v>0.010055204</v>
      </c>
      <c r="S167" s="235"/>
      <c r="T167" s="237">
        <f>SUM(T168:T173)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38" t="s">
        <v>83</v>
      </c>
      <c r="AT167" s="239" t="s">
        <v>73</v>
      </c>
      <c r="AU167" s="239" t="s">
        <v>8</v>
      </c>
      <c r="AY167" s="238" t="s">
        <v>160</v>
      </c>
      <c r="BK167" s="240">
        <f>SUM(BK168:BK173)</f>
        <v>0</v>
      </c>
    </row>
    <row r="168" s="2" customFormat="1" ht="24.15" customHeight="1">
      <c r="A168" s="39"/>
      <c r="B168" s="40"/>
      <c r="C168" s="243" t="s">
        <v>411</v>
      </c>
      <c r="D168" s="243" t="s">
        <v>163</v>
      </c>
      <c r="E168" s="244" t="s">
        <v>2060</v>
      </c>
      <c r="F168" s="245" t="s">
        <v>2061</v>
      </c>
      <c r="G168" s="246" t="s">
        <v>390</v>
      </c>
      <c r="H168" s="247">
        <v>6</v>
      </c>
      <c r="I168" s="248"/>
      <c r="J168" s="247">
        <f>ROUND(I168*H168,0)</f>
        <v>0</v>
      </c>
      <c r="K168" s="249"/>
      <c r="L168" s="45"/>
      <c r="M168" s="250" t="s">
        <v>1</v>
      </c>
      <c r="N168" s="251" t="s">
        <v>39</v>
      </c>
      <c r="O168" s="92"/>
      <c r="P168" s="252">
        <f>O168*H168</f>
        <v>0</v>
      </c>
      <c r="Q168" s="252">
        <v>0.00025125400000000002</v>
      </c>
      <c r="R168" s="252">
        <f>Q168*H168</f>
        <v>0.0015075240000000001</v>
      </c>
      <c r="S168" s="252">
        <v>0</v>
      </c>
      <c r="T168" s="25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54" t="s">
        <v>260</v>
      </c>
      <c r="AT168" s="254" t="s">
        <v>163</v>
      </c>
      <c r="AU168" s="254" t="s">
        <v>83</v>
      </c>
      <c r="AY168" s="18" t="s">
        <v>160</v>
      </c>
      <c r="BE168" s="255">
        <f>IF(N168="základní",J168,0)</f>
        <v>0</v>
      </c>
      <c r="BF168" s="255">
        <f>IF(N168="snížená",J168,0)</f>
        <v>0</v>
      </c>
      <c r="BG168" s="255">
        <f>IF(N168="zákl. přenesená",J168,0)</f>
        <v>0</v>
      </c>
      <c r="BH168" s="255">
        <f>IF(N168="sníž. přenesená",J168,0)</f>
        <v>0</v>
      </c>
      <c r="BI168" s="255">
        <f>IF(N168="nulová",J168,0)</f>
        <v>0</v>
      </c>
      <c r="BJ168" s="18" t="s">
        <v>8</v>
      </c>
      <c r="BK168" s="255">
        <f>ROUND(I168*H168,0)</f>
        <v>0</v>
      </c>
      <c r="BL168" s="18" t="s">
        <v>260</v>
      </c>
      <c r="BM168" s="254" t="s">
        <v>2062</v>
      </c>
    </row>
    <row r="169" s="2" customFormat="1" ht="44.25" customHeight="1">
      <c r="A169" s="39"/>
      <c r="B169" s="40"/>
      <c r="C169" s="243" t="s">
        <v>7</v>
      </c>
      <c r="D169" s="243" t="s">
        <v>163</v>
      </c>
      <c r="E169" s="244" t="s">
        <v>2063</v>
      </c>
      <c r="F169" s="245" t="s">
        <v>2064</v>
      </c>
      <c r="G169" s="246" t="s">
        <v>390</v>
      </c>
      <c r="H169" s="247">
        <v>11</v>
      </c>
      <c r="I169" s="248"/>
      <c r="J169" s="247">
        <f>ROUND(I169*H169,0)</f>
        <v>0</v>
      </c>
      <c r="K169" s="249"/>
      <c r="L169" s="45"/>
      <c r="M169" s="250" t="s">
        <v>1</v>
      </c>
      <c r="N169" s="251" t="s">
        <v>39</v>
      </c>
      <c r="O169" s="92"/>
      <c r="P169" s="252">
        <f>O169*H169</f>
        <v>0</v>
      </c>
      <c r="Q169" s="252">
        <v>0.00023000000000000001</v>
      </c>
      <c r="R169" s="252">
        <f>Q169*H169</f>
        <v>0.0025300000000000001</v>
      </c>
      <c r="S169" s="252">
        <v>0</v>
      </c>
      <c r="T169" s="25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54" t="s">
        <v>260</v>
      </c>
      <c r="AT169" s="254" t="s">
        <v>163</v>
      </c>
      <c r="AU169" s="254" t="s">
        <v>83</v>
      </c>
      <c r="AY169" s="18" t="s">
        <v>160</v>
      </c>
      <c r="BE169" s="255">
        <f>IF(N169="základní",J169,0)</f>
        <v>0</v>
      </c>
      <c r="BF169" s="255">
        <f>IF(N169="snížená",J169,0)</f>
        <v>0</v>
      </c>
      <c r="BG169" s="255">
        <f>IF(N169="zákl. přenesená",J169,0)</f>
        <v>0</v>
      </c>
      <c r="BH169" s="255">
        <f>IF(N169="sníž. přenesená",J169,0)</f>
        <v>0</v>
      </c>
      <c r="BI169" s="255">
        <f>IF(N169="nulová",J169,0)</f>
        <v>0</v>
      </c>
      <c r="BJ169" s="18" t="s">
        <v>8</v>
      </c>
      <c r="BK169" s="255">
        <f>ROUND(I169*H169,0)</f>
        <v>0</v>
      </c>
      <c r="BL169" s="18" t="s">
        <v>260</v>
      </c>
      <c r="BM169" s="254" t="s">
        <v>2065</v>
      </c>
    </row>
    <row r="170" s="2" customFormat="1" ht="37.8" customHeight="1">
      <c r="A170" s="39"/>
      <c r="B170" s="40"/>
      <c r="C170" s="243" t="s">
        <v>451</v>
      </c>
      <c r="D170" s="243" t="s">
        <v>163</v>
      </c>
      <c r="E170" s="244" t="s">
        <v>2066</v>
      </c>
      <c r="F170" s="245" t="s">
        <v>2067</v>
      </c>
      <c r="G170" s="246" t="s">
        <v>376</v>
      </c>
      <c r="H170" s="247">
        <v>11</v>
      </c>
      <c r="I170" s="248"/>
      <c r="J170" s="247">
        <f>ROUND(I170*H170,0)</f>
        <v>0</v>
      </c>
      <c r="K170" s="249"/>
      <c r="L170" s="45"/>
      <c r="M170" s="250" t="s">
        <v>1</v>
      </c>
      <c r="N170" s="251" t="s">
        <v>39</v>
      </c>
      <c r="O170" s="92"/>
      <c r="P170" s="252">
        <f>O170*H170</f>
        <v>0</v>
      </c>
      <c r="Q170" s="252">
        <v>0.00027</v>
      </c>
      <c r="R170" s="252">
        <f>Q170*H170</f>
        <v>0.00297</v>
      </c>
      <c r="S170" s="252">
        <v>0</v>
      </c>
      <c r="T170" s="25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54" t="s">
        <v>260</v>
      </c>
      <c r="AT170" s="254" t="s">
        <v>163</v>
      </c>
      <c r="AU170" s="254" t="s">
        <v>83</v>
      </c>
      <c r="AY170" s="18" t="s">
        <v>160</v>
      </c>
      <c r="BE170" s="255">
        <f>IF(N170="základní",J170,0)</f>
        <v>0</v>
      </c>
      <c r="BF170" s="255">
        <f>IF(N170="snížená",J170,0)</f>
        <v>0</v>
      </c>
      <c r="BG170" s="255">
        <f>IF(N170="zákl. přenesená",J170,0)</f>
        <v>0</v>
      </c>
      <c r="BH170" s="255">
        <f>IF(N170="sníž. přenesená",J170,0)</f>
        <v>0</v>
      </c>
      <c r="BI170" s="255">
        <f>IF(N170="nulová",J170,0)</f>
        <v>0</v>
      </c>
      <c r="BJ170" s="18" t="s">
        <v>8</v>
      </c>
      <c r="BK170" s="255">
        <f>ROUND(I170*H170,0)</f>
        <v>0</v>
      </c>
      <c r="BL170" s="18" t="s">
        <v>260</v>
      </c>
      <c r="BM170" s="254" t="s">
        <v>2068</v>
      </c>
    </row>
    <row r="171" s="2" customFormat="1" ht="24.15" customHeight="1">
      <c r="A171" s="39"/>
      <c r="B171" s="40"/>
      <c r="C171" s="243" t="s">
        <v>476</v>
      </c>
      <c r="D171" s="243" t="s">
        <v>163</v>
      </c>
      <c r="E171" s="244" t="s">
        <v>2069</v>
      </c>
      <c r="F171" s="245" t="s">
        <v>2070</v>
      </c>
      <c r="G171" s="246" t="s">
        <v>390</v>
      </c>
      <c r="H171" s="247">
        <v>11</v>
      </c>
      <c r="I171" s="248"/>
      <c r="J171" s="247">
        <f>ROUND(I171*H171,0)</f>
        <v>0</v>
      </c>
      <c r="K171" s="249"/>
      <c r="L171" s="45"/>
      <c r="M171" s="250" t="s">
        <v>1</v>
      </c>
      <c r="N171" s="251" t="s">
        <v>39</v>
      </c>
      <c r="O171" s="92"/>
      <c r="P171" s="252">
        <f>O171*H171</f>
        <v>0</v>
      </c>
      <c r="Q171" s="252">
        <v>0.00023714</v>
      </c>
      <c r="R171" s="252">
        <f>Q171*H171</f>
        <v>0.0026085399999999999</v>
      </c>
      <c r="S171" s="252">
        <v>0</v>
      </c>
      <c r="T171" s="25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54" t="s">
        <v>260</v>
      </c>
      <c r="AT171" s="254" t="s">
        <v>163</v>
      </c>
      <c r="AU171" s="254" t="s">
        <v>83</v>
      </c>
      <c r="AY171" s="18" t="s">
        <v>160</v>
      </c>
      <c r="BE171" s="255">
        <f>IF(N171="základní",J171,0)</f>
        <v>0</v>
      </c>
      <c r="BF171" s="255">
        <f>IF(N171="snížená",J171,0)</f>
        <v>0</v>
      </c>
      <c r="BG171" s="255">
        <f>IF(N171="zákl. přenesená",J171,0)</f>
        <v>0</v>
      </c>
      <c r="BH171" s="255">
        <f>IF(N171="sníž. přenesená",J171,0)</f>
        <v>0</v>
      </c>
      <c r="BI171" s="255">
        <f>IF(N171="nulová",J171,0)</f>
        <v>0</v>
      </c>
      <c r="BJ171" s="18" t="s">
        <v>8</v>
      </c>
      <c r="BK171" s="255">
        <f>ROUND(I171*H171,0)</f>
        <v>0</v>
      </c>
      <c r="BL171" s="18" t="s">
        <v>260</v>
      </c>
      <c r="BM171" s="254" t="s">
        <v>2071</v>
      </c>
    </row>
    <row r="172" s="2" customFormat="1" ht="24.15" customHeight="1">
      <c r="A172" s="39"/>
      <c r="B172" s="40"/>
      <c r="C172" s="243" t="s">
        <v>500</v>
      </c>
      <c r="D172" s="243" t="s">
        <v>163</v>
      </c>
      <c r="E172" s="244" t="s">
        <v>2072</v>
      </c>
      <c r="F172" s="245" t="s">
        <v>2073</v>
      </c>
      <c r="G172" s="246" t="s">
        <v>390</v>
      </c>
      <c r="H172" s="247">
        <v>2</v>
      </c>
      <c r="I172" s="248"/>
      <c r="J172" s="247">
        <f>ROUND(I172*H172,0)</f>
        <v>0</v>
      </c>
      <c r="K172" s="249"/>
      <c r="L172" s="45"/>
      <c r="M172" s="250" t="s">
        <v>1</v>
      </c>
      <c r="N172" s="251" t="s">
        <v>39</v>
      </c>
      <c r="O172" s="92"/>
      <c r="P172" s="252">
        <f>O172*H172</f>
        <v>0</v>
      </c>
      <c r="Q172" s="252">
        <v>0.00021956999999999999</v>
      </c>
      <c r="R172" s="252">
        <f>Q172*H172</f>
        <v>0.00043913999999999997</v>
      </c>
      <c r="S172" s="252">
        <v>0</v>
      </c>
      <c r="T172" s="25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54" t="s">
        <v>260</v>
      </c>
      <c r="AT172" s="254" t="s">
        <v>163</v>
      </c>
      <c r="AU172" s="254" t="s">
        <v>83</v>
      </c>
      <c r="AY172" s="18" t="s">
        <v>160</v>
      </c>
      <c r="BE172" s="255">
        <f>IF(N172="základní",J172,0)</f>
        <v>0</v>
      </c>
      <c r="BF172" s="255">
        <f>IF(N172="snížená",J172,0)</f>
        <v>0</v>
      </c>
      <c r="BG172" s="255">
        <f>IF(N172="zákl. přenesená",J172,0)</f>
        <v>0</v>
      </c>
      <c r="BH172" s="255">
        <f>IF(N172="sníž. přenesená",J172,0)</f>
        <v>0</v>
      </c>
      <c r="BI172" s="255">
        <f>IF(N172="nulová",J172,0)</f>
        <v>0</v>
      </c>
      <c r="BJ172" s="18" t="s">
        <v>8</v>
      </c>
      <c r="BK172" s="255">
        <f>ROUND(I172*H172,0)</f>
        <v>0</v>
      </c>
      <c r="BL172" s="18" t="s">
        <v>260</v>
      </c>
      <c r="BM172" s="254" t="s">
        <v>2074</v>
      </c>
    </row>
    <row r="173" s="2" customFormat="1" ht="44.25" customHeight="1">
      <c r="A173" s="39"/>
      <c r="B173" s="40"/>
      <c r="C173" s="243" t="s">
        <v>504</v>
      </c>
      <c r="D173" s="243" t="s">
        <v>163</v>
      </c>
      <c r="E173" s="244" t="s">
        <v>2075</v>
      </c>
      <c r="F173" s="245" t="s">
        <v>2076</v>
      </c>
      <c r="G173" s="246" t="s">
        <v>335</v>
      </c>
      <c r="H173" s="247">
        <v>0.01</v>
      </c>
      <c r="I173" s="248"/>
      <c r="J173" s="247">
        <f>ROUND(I173*H173,0)</f>
        <v>0</v>
      </c>
      <c r="K173" s="249"/>
      <c r="L173" s="45"/>
      <c r="M173" s="250" t="s">
        <v>1</v>
      </c>
      <c r="N173" s="251" t="s">
        <v>39</v>
      </c>
      <c r="O173" s="92"/>
      <c r="P173" s="252">
        <f>O173*H173</f>
        <v>0</v>
      </c>
      <c r="Q173" s="252">
        <v>0</v>
      </c>
      <c r="R173" s="252">
        <f>Q173*H173</f>
        <v>0</v>
      </c>
      <c r="S173" s="252">
        <v>0</v>
      </c>
      <c r="T173" s="25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54" t="s">
        <v>260</v>
      </c>
      <c r="AT173" s="254" t="s">
        <v>163</v>
      </c>
      <c r="AU173" s="254" t="s">
        <v>83</v>
      </c>
      <c r="AY173" s="18" t="s">
        <v>160</v>
      </c>
      <c r="BE173" s="255">
        <f>IF(N173="základní",J173,0)</f>
        <v>0</v>
      </c>
      <c r="BF173" s="255">
        <f>IF(N173="snížená",J173,0)</f>
        <v>0</v>
      </c>
      <c r="BG173" s="255">
        <f>IF(N173="zákl. přenesená",J173,0)</f>
        <v>0</v>
      </c>
      <c r="BH173" s="255">
        <f>IF(N173="sníž. přenesená",J173,0)</f>
        <v>0</v>
      </c>
      <c r="BI173" s="255">
        <f>IF(N173="nulová",J173,0)</f>
        <v>0</v>
      </c>
      <c r="BJ173" s="18" t="s">
        <v>8</v>
      </c>
      <c r="BK173" s="255">
        <f>ROUND(I173*H173,0)</f>
        <v>0</v>
      </c>
      <c r="BL173" s="18" t="s">
        <v>260</v>
      </c>
      <c r="BM173" s="254" t="s">
        <v>2077</v>
      </c>
    </row>
    <row r="174" s="12" customFormat="1" ht="22.8" customHeight="1">
      <c r="A174" s="12"/>
      <c r="B174" s="227"/>
      <c r="C174" s="228"/>
      <c r="D174" s="229" t="s">
        <v>73</v>
      </c>
      <c r="E174" s="241" t="s">
        <v>2078</v>
      </c>
      <c r="F174" s="241" t="s">
        <v>2079</v>
      </c>
      <c r="G174" s="228"/>
      <c r="H174" s="228"/>
      <c r="I174" s="231"/>
      <c r="J174" s="242">
        <f>BK174</f>
        <v>0</v>
      </c>
      <c r="K174" s="228"/>
      <c r="L174" s="233"/>
      <c r="M174" s="234"/>
      <c r="N174" s="235"/>
      <c r="O174" s="235"/>
      <c r="P174" s="236">
        <f>SUM(P175:P188)</f>
        <v>0</v>
      </c>
      <c r="Q174" s="235"/>
      <c r="R174" s="236">
        <f>SUM(R175:R188)</f>
        <v>0.349686</v>
      </c>
      <c r="S174" s="235"/>
      <c r="T174" s="237">
        <f>SUM(T175:T188)</f>
        <v>1.0007300000000001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38" t="s">
        <v>83</v>
      </c>
      <c r="AT174" s="239" t="s">
        <v>73</v>
      </c>
      <c r="AU174" s="239" t="s">
        <v>8</v>
      </c>
      <c r="AY174" s="238" t="s">
        <v>160</v>
      </c>
      <c r="BK174" s="240">
        <f>SUM(BK175:BK188)</f>
        <v>0</v>
      </c>
    </row>
    <row r="175" s="2" customFormat="1" ht="37.8" customHeight="1">
      <c r="A175" s="39"/>
      <c r="B175" s="40"/>
      <c r="C175" s="243" t="s">
        <v>518</v>
      </c>
      <c r="D175" s="243" t="s">
        <v>163</v>
      </c>
      <c r="E175" s="244" t="s">
        <v>2080</v>
      </c>
      <c r="F175" s="245" t="s">
        <v>2081</v>
      </c>
      <c r="G175" s="246" t="s">
        <v>390</v>
      </c>
      <c r="H175" s="247">
        <v>22</v>
      </c>
      <c r="I175" s="248"/>
      <c r="J175" s="247">
        <f>ROUND(I175*H175,0)</f>
        <v>0</v>
      </c>
      <c r="K175" s="249"/>
      <c r="L175" s="45"/>
      <c r="M175" s="250" t="s">
        <v>1</v>
      </c>
      <c r="N175" s="251" t="s">
        <v>39</v>
      </c>
      <c r="O175" s="92"/>
      <c r="P175" s="252">
        <f>O175*H175</f>
        <v>0</v>
      </c>
      <c r="Q175" s="252">
        <v>0</v>
      </c>
      <c r="R175" s="252">
        <f>Q175*H175</f>
        <v>0</v>
      </c>
      <c r="S175" s="252">
        <v>0</v>
      </c>
      <c r="T175" s="253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54" t="s">
        <v>260</v>
      </c>
      <c r="AT175" s="254" t="s">
        <v>163</v>
      </c>
      <c r="AU175" s="254" t="s">
        <v>83</v>
      </c>
      <c r="AY175" s="18" t="s">
        <v>160</v>
      </c>
      <c r="BE175" s="255">
        <f>IF(N175="základní",J175,0)</f>
        <v>0</v>
      </c>
      <c r="BF175" s="255">
        <f>IF(N175="snížená",J175,0)</f>
        <v>0</v>
      </c>
      <c r="BG175" s="255">
        <f>IF(N175="zákl. přenesená",J175,0)</f>
        <v>0</v>
      </c>
      <c r="BH175" s="255">
        <f>IF(N175="sníž. přenesená",J175,0)</f>
        <v>0</v>
      </c>
      <c r="BI175" s="255">
        <f>IF(N175="nulová",J175,0)</f>
        <v>0</v>
      </c>
      <c r="BJ175" s="18" t="s">
        <v>8</v>
      </c>
      <c r="BK175" s="255">
        <f>ROUND(I175*H175,0)</f>
        <v>0</v>
      </c>
      <c r="BL175" s="18" t="s">
        <v>260</v>
      </c>
      <c r="BM175" s="254" t="s">
        <v>2082</v>
      </c>
    </row>
    <row r="176" s="2" customFormat="1" ht="16.5" customHeight="1">
      <c r="A176" s="39"/>
      <c r="B176" s="40"/>
      <c r="C176" s="243" t="s">
        <v>524</v>
      </c>
      <c r="D176" s="243" t="s">
        <v>163</v>
      </c>
      <c r="E176" s="244" t="s">
        <v>2083</v>
      </c>
      <c r="F176" s="245" t="s">
        <v>2084</v>
      </c>
      <c r="G176" s="246" t="s">
        <v>166</v>
      </c>
      <c r="H176" s="247">
        <v>41</v>
      </c>
      <c r="I176" s="248"/>
      <c r="J176" s="247">
        <f>ROUND(I176*H176,0)</f>
        <v>0</v>
      </c>
      <c r="K176" s="249"/>
      <c r="L176" s="45"/>
      <c r="M176" s="250" t="s">
        <v>1</v>
      </c>
      <c r="N176" s="251" t="s">
        <v>39</v>
      </c>
      <c r="O176" s="92"/>
      <c r="P176" s="252">
        <f>O176*H176</f>
        <v>0</v>
      </c>
      <c r="Q176" s="252">
        <v>0</v>
      </c>
      <c r="R176" s="252">
        <f>Q176*H176</f>
        <v>0</v>
      </c>
      <c r="S176" s="252">
        <v>0.023800000000000002</v>
      </c>
      <c r="T176" s="253">
        <f>S176*H176</f>
        <v>0.97580000000000011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54" t="s">
        <v>260</v>
      </c>
      <c r="AT176" s="254" t="s">
        <v>163</v>
      </c>
      <c r="AU176" s="254" t="s">
        <v>83</v>
      </c>
      <c r="AY176" s="18" t="s">
        <v>160</v>
      </c>
      <c r="BE176" s="255">
        <f>IF(N176="základní",J176,0)</f>
        <v>0</v>
      </c>
      <c r="BF176" s="255">
        <f>IF(N176="snížená",J176,0)</f>
        <v>0</v>
      </c>
      <c r="BG176" s="255">
        <f>IF(N176="zákl. přenesená",J176,0)</f>
        <v>0</v>
      </c>
      <c r="BH176" s="255">
        <f>IF(N176="sníž. přenesená",J176,0)</f>
        <v>0</v>
      </c>
      <c r="BI176" s="255">
        <f>IF(N176="nulová",J176,0)</f>
        <v>0</v>
      </c>
      <c r="BJ176" s="18" t="s">
        <v>8</v>
      </c>
      <c r="BK176" s="255">
        <f>ROUND(I176*H176,0)</f>
        <v>0</v>
      </c>
      <c r="BL176" s="18" t="s">
        <v>260</v>
      </c>
      <c r="BM176" s="254" t="s">
        <v>2085</v>
      </c>
    </row>
    <row r="177" s="2" customFormat="1" ht="49.05" customHeight="1">
      <c r="A177" s="39"/>
      <c r="B177" s="40"/>
      <c r="C177" s="243" t="s">
        <v>700</v>
      </c>
      <c r="D177" s="243" t="s">
        <v>163</v>
      </c>
      <c r="E177" s="244" t="s">
        <v>2086</v>
      </c>
      <c r="F177" s="245" t="s">
        <v>2087</v>
      </c>
      <c r="G177" s="246" t="s">
        <v>390</v>
      </c>
      <c r="H177" s="247">
        <v>1</v>
      </c>
      <c r="I177" s="248"/>
      <c r="J177" s="247">
        <f>ROUND(I177*H177,0)</f>
        <v>0</v>
      </c>
      <c r="K177" s="249"/>
      <c r="L177" s="45"/>
      <c r="M177" s="250" t="s">
        <v>1</v>
      </c>
      <c r="N177" s="251" t="s">
        <v>39</v>
      </c>
      <c r="O177" s="92"/>
      <c r="P177" s="252">
        <f>O177*H177</f>
        <v>0</v>
      </c>
      <c r="Q177" s="252">
        <v>0.014500000000000001</v>
      </c>
      <c r="R177" s="252">
        <f>Q177*H177</f>
        <v>0.014500000000000001</v>
      </c>
      <c r="S177" s="252">
        <v>0</v>
      </c>
      <c r="T177" s="25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54" t="s">
        <v>260</v>
      </c>
      <c r="AT177" s="254" t="s">
        <v>163</v>
      </c>
      <c r="AU177" s="254" t="s">
        <v>83</v>
      </c>
      <c r="AY177" s="18" t="s">
        <v>160</v>
      </c>
      <c r="BE177" s="255">
        <f>IF(N177="základní",J177,0)</f>
        <v>0</v>
      </c>
      <c r="BF177" s="255">
        <f>IF(N177="snížená",J177,0)</f>
        <v>0</v>
      </c>
      <c r="BG177" s="255">
        <f>IF(N177="zákl. přenesená",J177,0)</f>
        <v>0</v>
      </c>
      <c r="BH177" s="255">
        <f>IF(N177="sníž. přenesená",J177,0)</f>
        <v>0</v>
      </c>
      <c r="BI177" s="255">
        <f>IF(N177="nulová",J177,0)</f>
        <v>0</v>
      </c>
      <c r="BJ177" s="18" t="s">
        <v>8</v>
      </c>
      <c r="BK177" s="255">
        <f>ROUND(I177*H177,0)</f>
        <v>0</v>
      </c>
      <c r="BL177" s="18" t="s">
        <v>260</v>
      </c>
      <c r="BM177" s="254" t="s">
        <v>2088</v>
      </c>
    </row>
    <row r="178" s="2" customFormat="1" ht="49.05" customHeight="1">
      <c r="A178" s="39"/>
      <c r="B178" s="40"/>
      <c r="C178" s="243" t="s">
        <v>366</v>
      </c>
      <c r="D178" s="243" t="s">
        <v>163</v>
      </c>
      <c r="E178" s="244" t="s">
        <v>2089</v>
      </c>
      <c r="F178" s="245" t="s">
        <v>2090</v>
      </c>
      <c r="G178" s="246" t="s">
        <v>390</v>
      </c>
      <c r="H178" s="247">
        <v>1</v>
      </c>
      <c r="I178" s="248"/>
      <c r="J178" s="247">
        <f>ROUND(I178*H178,0)</f>
        <v>0</v>
      </c>
      <c r="K178" s="249"/>
      <c r="L178" s="45"/>
      <c r="M178" s="250" t="s">
        <v>1</v>
      </c>
      <c r="N178" s="251" t="s">
        <v>39</v>
      </c>
      <c r="O178" s="92"/>
      <c r="P178" s="252">
        <f>O178*H178</f>
        <v>0</v>
      </c>
      <c r="Q178" s="252">
        <v>0.017590000000000001</v>
      </c>
      <c r="R178" s="252">
        <f>Q178*H178</f>
        <v>0.017590000000000001</v>
      </c>
      <c r="S178" s="252">
        <v>0</v>
      </c>
      <c r="T178" s="25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54" t="s">
        <v>260</v>
      </c>
      <c r="AT178" s="254" t="s">
        <v>163</v>
      </c>
      <c r="AU178" s="254" t="s">
        <v>83</v>
      </c>
      <c r="AY178" s="18" t="s">
        <v>160</v>
      </c>
      <c r="BE178" s="255">
        <f>IF(N178="základní",J178,0)</f>
        <v>0</v>
      </c>
      <c r="BF178" s="255">
        <f>IF(N178="snížená",J178,0)</f>
        <v>0</v>
      </c>
      <c r="BG178" s="255">
        <f>IF(N178="zákl. přenesená",J178,0)</f>
        <v>0</v>
      </c>
      <c r="BH178" s="255">
        <f>IF(N178="sníž. přenesená",J178,0)</f>
        <v>0</v>
      </c>
      <c r="BI178" s="255">
        <f>IF(N178="nulová",J178,0)</f>
        <v>0</v>
      </c>
      <c r="BJ178" s="18" t="s">
        <v>8</v>
      </c>
      <c r="BK178" s="255">
        <f>ROUND(I178*H178,0)</f>
        <v>0</v>
      </c>
      <c r="BL178" s="18" t="s">
        <v>260</v>
      </c>
      <c r="BM178" s="254" t="s">
        <v>2091</v>
      </c>
    </row>
    <row r="179" s="2" customFormat="1" ht="49.05" customHeight="1">
      <c r="A179" s="39"/>
      <c r="B179" s="40"/>
      <c r="C179" s="243" t="s">
        <v>724</v>
      </c>
      <c r="D179" s="243" t="s">
        <v>163</v>
      </c>
      <c r="E179" s="244" t="s">
        <v>2092</v>
      </c>
      <c r="F179" s="245" t="s">
        <v>2093</v>
      </c>
      <c r="G179" s="246" t="s">
        <v>390</v>
      </c>
      <c r="H179" s="247">
        <v>2</v>
      </c>
      <c r="I179" s="248"/>
      <c r="J179" s="247">
        <f>ROUND(I179*H179,0)</f>
        <v>0</v>
      </c>
      <c r="K179" s="249"/>
      <c r="L179" s="45"/>
      <c r="M179" s="250" t="s">
        <v>1</v>
      </c>
      <c r="N179" s="251" t="s">
        <v>39</v>
      </c>
      <c r="O179" s="92"/>
      <c r="P179" s="252">
        <f>O179*H179</f>
        <v>0</v>
      </c>
      <c r="Q179" s="252">
        <v>0.02828</v>
      </c>
      <c r="R179" s="252">
        <f>Q179*H179</f>
        <v>0.056559999999999999</v>
      </c>
      <c r="S179" s="252">
        <v>0</v>
      </c>
      <c r="T179" s="253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54" t="s">
        <v>260</v>
      </c>
      <c r="AT179" s="254" t="s">
        <v>163</v>
      </c>
      <c r="AU179" s="254" t="s">
        <v>83</v>
      </c>
      <c r="AY179" s="18" t="s">
        <v>160</v>
      </c>
      <c r="BE179" s="255">
        <f>IF(N179="základní",J179,0)</f>
        <v>0</v>
      </c>
      <c r="BF179" s="255">
        <f>IF(N179="snížená",J179,0)</f>
        <v>0</v>
      </c>
      <c r="BG179" s="255">
        <f>IF(N179="zákl. přenesená",J179,0)</f>
        <v>0</v>
      </c>
      <c r="BH179" s="255">
        <f>IF(N179="sníž. přenesená",J179,0)</f>
        <v>0</v>
      </c>
      <c r="BI179" s="255">
        <f>IF(N179="nulová",J179,0)</f>
        <v>0</v>
      </c>
      <c r="BJ179" s="18" t="s">
        <v>8</v>
      </c>
      <c r="BK179" s="255">
        <f>ROUND(I179*H179,0)</f>
        <v>0</v>
      </c>
      <c r="BL179" s="18" t="s">
        <v>260</v>
      </c>
      <c r="BM179" s="254" t="s">
        <v>2094</v>
      </c>
    </row>
    <row r="180" s="2" customFormat="1" ht="49.05" customHeight="1">
      <c r="A180" s="39"/>
      <c r="B180" s="40"/>
      <c r="C180" s="243" t="s">
        <v>730</v>
      </c>
      <c r="D180" s="243" t="s">
        <v>163</v>
      </c>
      <c r="E180" s="244" t="s">
        <v>2095</v>
      </c>
      <c r="F180" s="245" t="s">
        <v>2096</v>
      </c>
      <c r="G180" s="246" t="s">
        <v>390</v>
      </c>
      <c r="H180" s="247">
        <v>2</v>
      </c>
      <c r="I180" s="248"/>
      <c r="J180" s="247">
        <f>ROUND(I180*H180,0)</f>
        <v>0</v>
      </c>
      <c r="K180" s="249"/>
      <c r="L180" s="45"/>
      <c r="M180" s="250" t="s">
        <v>1</v>
      </c>
      <c r="N180" s="251" t="s">
        <v>39</v>
      </c>
      <c r="O180" s="92"/>
      <c r="P180" s="252">
        <f>O180*H180</f>
        <v>0</v>
      </c>
      <c r="Q180" s="252">
        <v>0.034799999999999998</v>
      </c>
      <c r="R180" s="252">
        <f>Q180*H180</f>
        <v>0.069599999999999995</v>
      </c>
      <c r="S180" s="252">
        <v>0</v>
      </c>
      <c r="T180" s="253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54" t="s">
        <v>260</v>
      </c>
      <c r="AT180" s="254" t="s">
        <v>163</v>
      </c>
      <c r="AU180" s="254" t="s">
        <v>83</v>
      </c>
      <c r="AY180" s="18" t="s">
        <v>160</v>
      </c>
      <c r="BE180" s="255">
        <f>IF(N180="základní",J180,0)</f>
        <v>0</v>
      </c>
      <c r="BF180" s="255">
        <f>IF(N180="snížená",J180,0)</f>
        <v>0</v>
      </c>
      <c r="BG180" s="255">
        <f>IF(N180="zákl. přenesená",J180,0)</f>
        <v>0</v>
      </c>
      <c r="BH180" s="255">
        <f>IF(N180="sníž. přenesená",J180,0)</f>
        <v>0</v>
      </c>
      <c r="BI180" s="255">
        <f>IF(N180="nulová",J180,0)</f>
        <v>0</v>
      </c>
      <c r="BJ180" s="18" t="s">
        <v>8</v>
      </c>
      <c r="BK180" s="255">
        <f>ROUND(I180*H180,0)</f>
        <v>0</v>
      </c>
      <c r="BL180" s="18" t="s">
        <v>260</v>
      </c>
      <c r="BM180" s="254" t="s">
        <v>2097</v>
      </c>
    </row>
    <row r="181" s="2" customFormat="1" ht="49.05" customHeight="1">
      <c r="A181" s="39"/>
      <c r="B181" s="40"/>
      <c r="C181" s="243" t="s">
        <v>438</v>
      </c>
      <c r="D181" s="243" t="s">
        <v>163</v>
      </c>
      <c r="E181" s="244" t="s">
        <v>2098</v>
      </c>
      <c r="F181" s="245" t="s">
        <v>2099</v>
      </c>
      <c r="G181" s="246" t="s">
        <v>390</v>
      </c>
      <c r="H181" s="247">
        <v>4</v>
      </c>
      <c r="I181" s="248"/>
      <c r="J181" s="247">
        <f>ROUND(I181*H181,0)</f>
        <v>0</v>
      </c>
      <c r="K181" s="249"/>
      <c r="L181" s="45"/>
      <c r="M181" s="250" t="s">
        <v>1</v>
      </c>
      <c r="N181" s="251" t="s">
        <v>39</v>
      </c>
      <c r="O181" s="92"/>
      <c r="P181" s="252">
        <f>O181*H181</f>
        <v>0</v>
      </c>
      <c r="Q181" s="252">
        <v>0.047840000000000001</v>
      </c>
      <c r="R181" s="252">
        <f>Q181*H181</f>
        <v>0.19136</v>
      </c>
      <c r="S181" s="252">
        <v>0</v>
      </c>
      <c r="T181" s="25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54" t="s">
        <v>260</v>
      </c>
      <c r="AT181" s="254" t="s">
        <v>163</v>
      </c>
      <c r="AU181" s="254" t="s">
        <v>83</v>
      </c>
      <c r="AY181" s="18" t="s">
        <v>160</v>
      </c>
      <c r="BE181" s="255">
        <f>IF(N181="základní",J181,0)</f>
        <v>0</v>
      </c>
      <c r="BF181" s="255">
        <f>IF(N181="snížená",J181,0)</f>
        <v>0</v>
      </c>
      <c r="BG181" s="255">
        <f>IF(N181="zákl. přenesená",J181,0)</f>
        <v>0</v>
      </c>
      <c r="BH181" s="255">
        <f>IF(N181="sníž. přenesená",J181,0)</f>
        <v>0</v>
      </c>
      <c r="BI181" s="255">
        <f>IF(N181="nulová",J181,0)</f>
        <v>0</v>
      </c>
      <c r="BJ181" s="18" t="s">
        <v>8</v>
      </c>
      <c r="BK181" s="255">
        <f>ROUND(I181*H181,0)</f>
        <v>0</v>
      </c>
      <c r="BL181" s="18" t="s">
        <v>260</v>
      </c>
      <c r="BM181" s="254" t="s">
        <v>2100</v>
      </c>
    </row>
    <row r="182" s="2" customFormat="1" ht="24.15" customHeight="1">
      <c r="A182" s="39"/>
      <c r="B182" s="40"/>
      <c r="C182" s="243" t="s">
        <v>440</v>
      </c>
      <c r="D182" s="243" t="s">
        <v>163</v>
      </c>
      <c r="E182" s="244" t="s">
        <v>2101</v>
      </c>
      <c r="F182" s="245" t="s">
        <v>2102</v>
      </c>
      <c r="G182" s="246" t="s">
        <v>390</v>
      </c>
      <c r="H182" s="247">
        <v>1</v>
      </c>
      <c r="I182" s="248"/>
      <c r="J182" s="247">
        <f>ROUND(I182*H182,0)</f>
        <v>0</v>
      </c>
      <c r="K182" s="249"/>
      <c r="L182" s="45"/>
      <c r="M182" s="250" t="s">
        <v>1</v>
      </c>
      <c r="N182" s="251" t="s">
        <v>39</v>
      </c>
      <c r="O182" s="92"/>
      <c r="P182" s="252">
        <f>O182*H182</f>
        <v>0</v>
      </c>
      <c r="Q182" s="252">
        <v>7.6000000000000004E-05</v>
      </c>
      <c r="R182" s="252">
        <f>Q182*H182</f>
        <v>7.6000000000000004E-05</v>
      </c>
      <c r="S182" s="252">
        <v>0.024930000000000001</v>
      </c>
      <c r="T182" s="253">
        <f>S182*H182</f>
        <v>0.024930000000000001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54" t="s">
        <v>260</v>
      </c>
      <c r="AT182" s="254" t="s">
        <v>163</v>
      </c>
      <c r="AU182" s="254" t="s">
        <v>83</v>
      </c>
      <c r="AY182" s="18" t="s">
        <v>160</v>
      </c>
      <c r="BE182" s="255">
        <f>IF(N182="základní",J182,0)</f>
        <v>0</v>
      </c>
      <c r="BF182" s="255">
        <f>IF(N182="snížená",J182,0)</f>
        <v>0</v>
      </c>
      <c r="BG182" s="255">
        <f>IF(N182="zákl. přenesená",J182,0)</f>
        <v>0</v>
      </c>
      <c r="BH182" s="255">
        <f>IF(N182="sníž. přenesená",J182,0)</f>
        <v>0</v>
      </c>
      <c r="BI182" s="255">
        <f>IF(N182="nulová",J182,0)</f>
        <v>0</v>
      </c>
      <c r="BJ182" s="18" t="s">
        <v>8</v>
      </c>
      <c r="BK182" s="255">
        <f>ROUND(I182*H182,0)</f>
        <v>0</v>
      </c>
      <c r="BL182" s="18" t="s">
        <v>260</v>
      </c>
      <c r="BM182" s="254" t="s">
        <v>2103</v>
      </c>
    </row>
    <row r="183" s="2" customFormat="1" ht="24.15" customHeight="1">
      <c r="A183" s="39"/>
      <c r="B183" s="40"/>
      <c r="C183" s="243" t="s">
        <v>251</v>
      </c>
      <c r="D183" s="243" t="s">
        <v>163</v>
      </c>
      <c r="E183" s="244" t="s">
        <v>2104</v>
      </c>
      <c r="F183" s="245" t="s">
        <v>2105</v>
      </c>
      <c r="G183" s="246" t="s">
        <v>166</v>
      </c>
      <c r="H183" s="247">
        <v>8</v>
      </c>
      <c r="I183" s="248"/>
      <c r="J183" s="247">
        <f>ROUND(I183*H183,0)</f>
        <v>0</v>
      </c>
      <c r="K183" s="249"/>
      <c r="L183" s="45"/>
      <c r="M183" s="250" t="s">
        <v>1</v>
      </c>
      <c r="N183" s="251" t="s">
        <v>39</v>
      </c>
      <c r="O183" s="92"/>
      <c r="P183" s="252">
        <f>O183*H183</f>
        <v>0</v>
      </c>
      <c r="Q183" s="252">
        <v>0</v>
      </c>
      <c r="R183" s="252">
        <f>Q183*H183</f>
        <v>0</v>
      </c>
      <c r="S183" s="252">
        <v>0</v>
      </c>
      <c r="T183" s="25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54" t="s">
        <v>260</v>
      </c>
      <c r="AT183" s="254" t="s">
        <v>163</v>
      </c>
      <c r="AU183" s="254" t="s">
        <v>83</v>
      </c>
      <c r="AY183" s="18" t="s">
        <v>160</v>
      </c>
      <c r="BE183" s="255">
        <f>IF(N183="základní",J183,0)</f>
        <v>0</v>
      </c>
      <c r="BF183" s="255">
        <f>IF(N183="snížená",J183,0)</f>
        <v>0</v>
      </c>
      <c r="BG183" s="255">
        <f>IF(N183="zákl. přenesená",J183,0)</f>
        <v>0</v>
      </c>
      <c r="BH183" s="255">
        <f>IF(N183="sníž. přenesená",J183,0)</f>
        <v>0</v>
      </c>
      <c r="BI183" s="255">
        <f>IF(N183="nulová",J183,0)</f>
        <v>0</v>
      </c>
      <c r="BJ183" s="18" t="s">
        <v>8</v>
      </c>
      <c r="BK183" s="255">
        <f>ROUND(I183*H183,0)</f>
        <v>0</v>
      </c>
      <c r="BL183" s="18" t="s">
        <v>260</v>
      </c>
      <c r="BM183" s="254" t="s">
        <v>2106</v>
      </c>
    </row>
    <row r="184" s="2" customFormat="1" ht="24.15" customHeight="1">
      <c r="A184" s="39"/>
      <c r="B184" s="40"/>
      <c r="C184" s="243" t="s">
        <v>302</v>
      </c>
      <c r="D184" s="243" t="s">
        <v>163</v>
      </c>
      <c r="E184" s="244" t="s">
        <v>2107</v>
      </c>
      <c r="F184" s="245" t="s">
        <v>2108</v>
      </c>
      <c r="G184" s="246" t="s">
        <v>166</v>
      </c>
      <c r="H184" s="247">
        <v>8</v>
      </c>
      <c r="I184" s="248"/>
      <c r="J184" s="247">
        <f>ROUND(I184*H184,0)</f>
        <v>0</v>
      </c>
      <c r="K184" s="249"/>
      <c r="L184" s="45"/>
      <c r="M184" s="250" t="s">
        <v>1</v>
      </c>
      <c r="N184" s="251" t="s">
        <v>39</v>
      </c>
      <c r="O184" s="92"/>
      <c r="P184" s="252">
        <f>O184*H184</f>
        <v>0</v>
      </c>
      <c r="Q184" s="252">
        <v>0</v>
      </c>
      <c r="R184" s="252">
        <f>Q184*H184</f>
        <v>0</v>
      </c>
      <c r="S184" s="252">
        <v>0</v>
      </c>
      <c r="T184" s="253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54" t="s">
        <v>260</v>
      </c>
      <c r="AT184" s="254" t="s">
        <v>163</v>
      </c>
      <c r="AU184" s="254" t="s">
        <v>83</v>
      </c>
      <c r="AY184" s="18" t="s">
        <v>160</v>
      </c>
      <c r="BE184" s="255">
        <f>IF(N184="základní",J184,0)</f>
        <v>0</v>
      </c>
      <c r="BF184" s="255">
        <f>IF(N184="snížená",J184,0)</f>
        <v>0</v>
      </c>
      <c r="BG184" s="255">
        <f>IF(N184="zákl. přenesená",J184,0)</f>
        <v>0</v>
      </c>
      <c r="BH184" s="255">
        <f>IF(N184="sníž. přenesená",J184,0)</f>
        <v>0</v>
      </c>
      <c r="BI184" s="255">
        <f>IF(N184="nulová",J184,0)</f>
        <v>0</v>
      </c>
      <c r="BJ184" s="18" t="s">
        <v>8</v>
      </c>
      <c r="BK184" s="255">
        <f>ROUND(I184*H184,0)</f>
        <v>0</v>
      </c>
      <c r="BL184" s="18" t="s">
        <v>260</v>
      </c>
      <c r="BM184" s="254" t="s">
        <v>2109</v>
      </c>
    </row>
    <row r="185" s="2" customFormat="1" ht="21.75" customHeight="1">
      <c r="A185" s="39"/>
      <c r="B185" s="40"/>
      <c r="C185" s="243" t="s">
        <v>493</v>
      </c>
      <c r="D185" s="243" t="s">
        <v>163</v>
      </c>
      <c r="E185" s="244" t="s">
        <v>2110</v>
      </c>
      <c r="F185" s="245" t="s">
        <v>2111</v>
      </c>
      <c r="G185" s="246" t="s">
        <v>390</v>
      </c>
      <c r="H185" s="247">
        <v>11</v>
      </c>
      <c r="I185" s="248"/>
      <c r="J185" s="247">
        <f>ROUND(I185*H185,0)</f>
        <v>0</v>
      </c>
      <c r="K185" s="249"/>
      <c r="L185" s="45"/>
      <c r="M185" s="250" t="s">
        <v>1</v>
      </c>
      <c r="N185" s="251" t="s">
        <v>39</v>
      </c>
      <c r="O185" s="92"/>
      <c r="P185" s="252">
        <f>O185*H185</f>
        <v>0</v>
      </c>
      <c r="Q185" s="252">
        <v>0</v>
      </c>
      <c r="R185" s="252">
        <f>Q185*H185</f>
        <v>0</v>
      </c>
      <c r="S185" s="252">
        <v>0</v>
      </c>
      <c r="T185" s="253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54" t="s">
        <v>260</v>
      </c>
      <c r="AT185" s="254" t="s">
        <v>163</v>
      </c>
      <c r="AU185" s="254" t="s">
        <v>83</v>
      </c>
      <c r="AY185" s="18" t="s">
        <v>160</v>
      </c>
      <c r="BE185" s="255">
        <f>IF(N185="základní",J185,0)</f>
        <v>0</v>
      </c>
      <c r="BF185" s="255">
        <f>IF(N185="snížená",J185,0)</f>
        <v>0</v>
      </c>
      <c r="BG185" s="255">
        <f>IF(N185="zákl. přenesená",J185,0)</f>
        <v>0</v>
      </c>
      <c r="BH185" s="255">
        <f>IF(N185="sníž. přenesená",J185,0)</f>
        <v>0</v>
      </c>
      <c r="BI185" s="255">
        <f>IF(N185="nulová",J185,0)</f>
        <v>0</v>
      </c>
      <c r="BJ185" s="18" t="s">
        <v>8</v>
      </c>
      <c r="BK185" s="255">
        <f>ROUND(I185*H185,0)</f>
        <v>0</v>
      </c>
      <c r="BL185" s="18" t="s">
        <v>260</v>
      </c>
      <c r="BM185" s="254" t="s">
        <v>2112</v>
      </c>
    </row>
    <row r="186" s="2" customFormat="1" ht="37.8" customHeight="1">
      <c r="A186" s="39"/>
      <c r="B186" s="40"/>
      <c r="C186" s="243" t="s">
        <v>487</v>
      </c>
      <c r="D186" s="243" t="s">
        <v>163</v>
      </c>
      <c r="E186" s="244" t="s">
        <v>2113</v>
      </c>
      <c r="F186" s="245" t="s">
        <v>2114</v>
      </c>
      <c r="G186" s="246" t="s">
        <v>166</v>
      </c>
      <c r="H186" s="247">
        <v>8</v>
      </c>
      <c r="I186" s="248"/>
      <c r="J186" s="247">
        <f>ROUND(I186*H186,0)</f>
        <v>0</v>
      </c>
      <c r="K186" s="249"/>
      <c r="L186" s="45"/>
      <c r="M186" s="250" t="s">
        <v>1</v>
      </c>
      <c r="N186" s="251" t="s">
        <v>39</v>
      </c>
      <c r="O186" s="92"/>
      <c r="P186" s="252">
        <f>O186*H186</f>
        <v>0</v>
      </c>
      <c r="Q186" s="252">
        <v>0</v>
      </c>
      <c r="R186" s="252">
        <f>Q186*H186</f>
        <v>0</v>
      </c>
      <c r="S186" s="252">
        <v>0</v>
      </c>
      <c r="T186" s="253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54" t="s">
        <v>260</v>
      </c>
      <c r="AT186" s="254" t="s">
        <v>163</v>
      </c>
      <c r="AU186" s="254" t="s">
        <v>83</v>
      </c>
      <c r="AY186" s="18" t="s">
        <v>160</v>
      </c>
      <c r="BE186" s="255">
        <f>IF(N186="základní",J186,0)</f>
        <v>0</v>
      </c>
      <c r="BF186" s="255">
        <f>IF(N186="snížená",J186,0)</f>
        <v>0</v>
      </c>
      <c r="BG186" s="255">
        <f>IF(N186="zákl. přenesená",J186,0)</f>
        <v>0</v>
      </c>
      <c r="BH186" s="255">
        <f>IF(N186="sníž. přenesená",J186,0)</f>
        <v>0</v>
      </c>
      <c r="BI186" s="255">
        <f>IF(N186="nulová",J186,0)</f>
        <v>0</v>
      </c>
      <c r="BJ186" s="18" t="s">
        <v>8</v>
      </c>
      <c r="BK186" s="255">
        <f>ROUND(I186*H186,0)</f>
        <v>0</v>
      </c>
      <c r="BL186" s="18" t="s">
        <v>260</v>
      </c>
      <c r="BM186" s="254" t="s">
        <v>2115</v>
      </c>
    </row>
    <row r="187" s="2" customFormat="1" ht="24.15" customHeight="1">
      <c r="A187" s="39"/>
      <c r="B187" s="40"/>
      <c r="C187" s="243" t="s">
        <v>458</v>
      </c>
      <c r="D187" s="243" t="s">
        <v>163</v>
      </c>
      <c r="E187" s="244" t="s">
        <v>2116</v>
      </c>
      <c r="F187" s="245" t="s">
        <v>2117</v>
      </c>
      <c r="G187" s="246" t="s">
        <v>166</v>
      </c>
      <c r="H187" s="247">
        <v>8</v>
      </c>
      <c r="I187" s="248"/>
      <c r="J187" s="247">
        <f>ROUND(I187*H187,0)</f>
        <v>0</v>
      </c>
      <c r="K187" s="249"/>
      <c r="L187" s="45"/>
      <c r="M187" s="250" t="s">
        <v>1</v>
      </c>
      <c r="N187" s="251" t="s">
        <v>39</v>
      </c>
      <c r="O187" s="92"/>
      <c r="P187" s="252">
        <f>O187*H187</f>
        <v>0</v>
      </c>
      <c r="Q187" s="252">
        <v>0</v>
      </c>
      <c r="R187" s="252">
        <f>Q187*H187</f>
        <v>0</v>
      </c>
      <c r="S187" s="252">
        <v>0</v>
      </c>
      <c r="T187" s="253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54" t="s">
        <v>260</v>
      </c>
      <c r="AT187" s="254" t="s">
        <v>163</v>
      </c>
      <c r="AU187" s="254" t="s">
        <v>83</v>
      </c>
      <c r="AY187" s="18" t="s">
        <v>160</v>
      </c>
      <c r="BE187" s="255">
        <f>IF(N187="základní",J187,0)</f>
        <v>0</v>
      </c>
      <c r="BF187" s="255">
        <f>IF(N187="snížená",J187,0)</f>
        <v>0</v>
      </c>
      <c r="BG187" s="255">
        <f>IF(N187="zákl. přenesená",J187,0)</f>
        <v>0</v>
      </c>
      <c r="BH187" s="255">
        <f>IF(N187="sníž. přenesená",J187,0)</f>
        <v>0</v>
      </c>
      <c r="BI187" s="255">
        <f>IF(N187="nulová",J187,0)</f>
        <v>0</v>
      </c>
      <c r="BJ187" s="18" t="s">
        <v>8</v>
      </c>
      <c r="BK187" s="255">
        <f>ROUND(I187*H187,0)</f>
        <v>0</v>
      </c>
      <c r="BL187" s="18" t="s">
        <v>260</v>
      </c>
      <c r="BM187" s="254" t="s">
        <v>2118</v>
      </c>
    </row>
    <row r="188" s="2" customFormat="1" ht="44.25" customHeight="1">
      <c r="A188" s="39"/>
      <c r="B188" s="40"/>
      <c r="C188" s="243" t="s">
        <v>463</v>
      </c>
      <c r="D188" s="243" t="s">
        <v>163</v>
      </c>
      <c r="E188" s="244" t="s">
        <v>2119</v>
      </c>
      <c r="F188" s="245" t="s">
        <v>2120</v>
      </c>
      <c r="G188" s="246" t="s">
        <v>335</v>
      </c>
      <c r="H188" s="247">
        <v>0.34999999999999998</v>
      </c>
      <c r="I188" s="248"/>
      <c r="J188" s="247">
        <f>ROUND(I188*H188,0)</f>
        <v>0</v>
      </c>
      <c r="K188" s="249"/>
      <c r="L188" s="45"/>
      <c r="M188" s="250" t="s">
        <v>1</v>
      </c>
      <c r="N188" s="251" t="s">
        <v>39</v>
      </c>
      <c r="O188" s="92"/>
      <c r="P188" s="252">
        <f>O188*H188</f>
        <v>0</v>
      </c>
      <c r="Q188" s="252">
        <v>0</v>
      </c>
      <c r="R188" s="252">
        <f>Q188*H188</f>
        <v>0</v>
      </c>
      <c r="S188" s="252">
        <v>0</v>
      </c>
      <c r="T188" s="253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54" t="s">
        <v>260</v>
      </c>
      <c r="AT188" s="254" t="s">
        <v>163</v>
      </c>
      <c r="AU188" s="254" t="s">
        <v>83</v>
      </c>
      <c r="AY188" s="18" t="s">
        <v>160</v>
      </c>
      <c r="BE188" s="255">
        <f>IF(N188="základní",J188,0)</f>
        <v>0</v>
      </c>
      <c r="BF188" s="255">
        <f>IF(N188="snížená",J188,0)</f>
        <v>0</v>
      </c>
      <c r="BG188" s="255">
        <f>IF(N188="zákl. přenesená",J188,0)</f>
        <v>0</v>
      </c>
      <c r="BH188" s="255">
        <f>IF(N188="sníž. přenesená",J188,0)</f>
        <v>0</v>
      </c>
      <c r="BI188" s="255">
        <f>IF(N188="nulová",J188,0)</f>
        <v>0</v>
      </c>
      <c r="BJ188" s="18" t="s">
        <v>8</v>
      </c>
      <c r="BK188" s="255">
        <f>ROUND(I188*H188,0)</f>
        <v>0</v>
      </c>
      <c r="BL188" s="18" t="s">
        <v>260</v>
      </c>
      <c r="BM188" s="254" t="s">
        <v>2121</v>
      </c>
    </row>
    <row r="189" s="12" customFormat="1" ht="22.8" customHeight="1">
      <c r="A189" s="12"/>
      <c r="B189" s="227"/>
      <c r="C189" s="228"/>
      <c r="D189" s="229" t="s">
        <v>73</v>
      </c>
      <c r="E189" s="241" t="s">
        <v>1592</v>
      </c>
      <c r="F189" s="241" t="s">
        <v>1593</v>
      </c>
      <c r="G189" s="228"/>
      <c r="H189" s="228"/>
      <c r="I189" s="231"/>
      <c r="J189" s="242">
        <f>BK189</f>
        <v>0</v>
      </c>
      <c r="K189" s="228"/>
      <c r="L189" s="233"/>
      <c r="M189" s="234"/>
      <c r="N189" s="235"/>
      <c r="O189" s="235"/>
      <c r="P189" s="236">
        <f>SUM(P190:P193)</f>
        <v>0</v>
      </c>
      <c r="Q189" s="235"/>
      <c r="R189" s="236">
        <f>SUM(R190:R193)</f>
        <v>0.0041343999999999999</v>
      </c>
      <c r="S189" s="235"/>
      <c r="T189" s="237">
        <f>SUM(T190:T193)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38" t="s">
        <v>83</v>
      </c>
      <c r="AT189" s="239" t="s">
        <v>73</v>
      </c>
      <c r="AU189" s="239" t="s">
        <v>8</v>
      </c>
      <c r="AY189" s="238" t="s">
        <v>160</v>
      </c>
      <c r="BK189" s="240">
        <f>SUM(BK190:BK193)</f>
        <v>0</v>
      </c>
    </row>
    <row r="190" s="2" customFormat="1" ht="33" customHeight="1">
      <c r="A190" s="39"/>
      <c r="B190" s="40"/>
      <c r="C190" s="243" t="s">
        <v>179</v>
      </c>
      <c r="D190" s="243" t="s">
        <v>163</v>
      </c>
      <c r="E190" s="244" t="s">
        <v>1608</v>
      </c>
      <c r="F190" s="245" t="s">
        <v>2122</v>
      </c>
      <c r="G190" s="246" t="s">
        <v>166</v>
      </c>
      <c r="H190" s="247">
        <v>8</v>
      </c>
      <c r="I190" s="248"/>
      <c r="J190" s="247">
        <f>ROUND(I190*H190,0)</f>
        <v>0</v>
      </c>
      <c r="K190" s="249"/>
      <c r="L190" s="45"/>
      <c r="M190" s="250" t="s">
        <v>1</v>
      </c>
      <c r="N190" s="251" t="s">
        <v>39</v>
      </c>
      <c r="O190" s="92"/>
      <c r="P190" s="252">
        <f>O190*H190</f>
        <v>0</v>
      </c>
      <c r="Q190" s="252">
        <v>8.7100000000000003E-05</v>
      </c>
      <c r="R190" s="252">
        <f>Q190*H190</f>
        <v>0.00069680000000000002</v>
      </c>
      <c r="S190" s="252">
        <v>0</v>
      </c>
      <c r="T190" s="253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54" t="s">
        <v>260</v>
      </c>
      <c r="AT190" s="254" t="s">
        <v>163</v>
      </c>
      <c r="AU190" s="254" t="s">
        <v>83</v>
      </c>
      <c r="AY190" s="18" t="s">
        <v>160</v>
      </c>
      <c r="BE190" s="255">
        <f>IF(N190="základní",J190,0)</f>
        <v>0</v>
      </c>
      <c r="BF190" s="255">
        <f>IF(N190="snížená",J190,0)</f>
        <v>0</v>
      </c>
      <c r="BG190" s="255">
        <f>IF(N190="zákl. přenesená",J190,0)</f>
        <v>0</v>
      </c>
      <c r="BH190" s="255">
        <f>IF(N190="sníž. přenesená",J190,0)</f>
        <v>0</v>
      </c>
      <c r="BI190" s="255">
        <f>IF(N190="nulová",J190,0)</f>
        <v>0</v>
      </c>
      <c r="BJ190" s="18" t="s">
        <v>8</v>
      </c>
      <c r="BK190" s="255">
        <f>ROUND(I190*H190,0)</f>
        <v>0</v>
      </c>
      <c r="BL190" s="18" t="s">
        <v>260</v>
      </c>
      <c r="BM190" s="254" t="s">
        <v>2123</v>
      </c>
    </row>
    <row r="191" s="2" customFormat="1" ht="37.8" customHeight="1">
      <c r="A191" s="39"/>
      <c r="B191" s="40"/>
      <c r="C191" s="243" t="s">
        <v>190</v>
      </c>
      <c r="D191" s="243" t="s">
        <v>163</v>
      </c>
      <c r="E191" s="244" t="s">
        <v>2124</v>
      </c>
      <c r="F191" s="245" t="s">
        <v>2125</v>
      </c>
      <c r="G191" s="246" t="s">
        <v>316</v>
      </c>
      <c r="H191" s="247">
        <v>45</v>
      </c>
      <c r="I191" s="248"/>
      <c r="J191" s="247">
        <f>ROUND(I191*H191,0)</f>
        <v>0</v>
      </c>
      <c r="K191" s="249"/>
      <c r="L191" s="45"/>
      <c r="M191" s="250" t="s">
        <v>1</v>
      </c>
      <c r="N191" s="251" t="s">
        <v>39</v>
      </c>
      <c r="O191" s="92"/>
      <c r="P191" s="252">
        <f>O191*H191</f>
        <v>0</v>
      </c>
      <c r="Q191" s="252">
        <v>2.0000000000000002E-05</v>
      </c>
      <c r="R191" s="252">
        <f>Q191*H191</f>
        <v>0.00090000000000000008</v>
      </c>
      <c r="S191" s="252">
        <v>0</v>
      </c>
      <c r="T191" s="253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54" t="s">
        <v>260</v>
      </c>
      <c r="AT191" s="254" t="s">
        <v>163</v>
      </c>
      <c r="AU191" s="254" t="s">
        <v>83</v>
      </c>
      <c r="AY191" s="18" t="s">
        <v>160</v>
      </c>
      <c r="BE191" s="255">
        <f>IF(N191="základní",J191,0)</f>
        <v>0</v>
      </c>
      <c r="BF191" s="255">
        <f>IF(N191="snížená",J191,0)</f>
        <v>0</v>
      </c>
      <c r="BG191" s="255">
        <f>IF(N191="zákl. přenesená",J191,0)</f>
        <v>0</v>
      </c>
      <c r="BH191" s="255">
        <f>IF(N191="sníž. přenesená",J191,0)</f>
        <v>0</v>
      </c>
      <c r="BI191" s="255">
        <f>IF(N191="nulová",J191,0)</f>
        <v>0</v>
      </c>
      <c r="BJ191" s="18" t="s">
        <v>8</v>
      </c>
      <c r="BK191" s="255">
        <f>ROUND(I191*H191,0)</f>
        <v>0</v>
      </c>
      <c r="BL191" s="18" t="s">
        <v>260</v>
      </c>
      <c r="BM191" s="254" t="s">
        <v>2126</v>
      </c>
    </row>
    <row r="192" s="2" customFormat="1" ht="24.15" customHeight="1">
      <c r="A192" s="39"/>
      <c r="B192" s="40"/>
      <c r="C192" s="243" t="s">
        <v>196</v>
      </c>
      <c r="D192" s="243" t="s">
        <v>163</v>
      </c>
      <c r="E192" s="244" t="s">
        <v>1612</v>
      </c>
      <c r="F192" s="245" t="s">
        <v>2127</v>
      </c>
      <c r="G192" s="246" t="s">
        <v>166</v>
      </c>
      <c r="H192" s="247">
        <v>8</v>
      </c>
      <c r="I192" s="248"/>
      <c r="J192" s="247">
        <f>ROUND(I192*H192,0)</f>
        <v>0</v>
      </c>
      <c r="K192" s="249"/>
      <c r="L192" s="45"/>
      <c r="M192" s="250" t="s">
        <v>1</v>
      </c>
      <c r="N192" s="251" t="s">
        <v>39</v>
      </c>
      <c r="O192" s="92"/>
      <c r="P192" s="252">
        <f>O192*H192</f>
        <v>0</v>
      </c>
      <c r="Q192" s="252">
        <v>0.00020469999999999999</v>
      </c>
      <c r="R192" s="252">
        <f>Q192*H192</f>
        <v>0.0016375999999999999</v>
      </c>
      <c r="S192" s="252">
        <v>0</v>
      </c>
      <c r="T192" s="253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54" t="s">
        <v>260</v>
      </c>
      <c r="AT192" s="254" t="s">
        <v>163</v>
      </c>
      <c r="AU192" s="254" t="s">
        <v>83</v>
      </c>
      <c r="AY192" s="18" t="s">
        <v>160</v>
      </c>
      <c r="BE192" s="255">
        <f>IF(N192="základní",J192,0)</f>
        <v>0</v>
      </c>
      <c r="BF192" s="255">
        <f>IF(N192="snížená",J192,0)</f>
        <v>0</v>
      </c>
      <c r="BG192" s="255">
        <f>IF(N192="zákl. přenesená",J192,0)</f>
        <v>0</v>
      </c>
      <c r="BH192" s="255">
        <f>IF(N192="sníž. přenesená",J192,0)</f>
        <v>0</v>
      </c>
      <c r="BI192" s="255">
        <f>IF(N192="nulová",J192,0)</f>
        <v>0</v>
      </c>
      <c r="BJ192" s="18" t="s">
        <v>8</v>
      </c>
      <c r="BK192" s="255">
        <f>ROUND(I192*H192,0)</f>
        <v>0</v>
      </c>
      <c r="BL192" s="18" t="s">
        <v>260</v>
      </c>
      <c r="BM192" s="254" t="s">
        <v>2128</v>
      </c>
    </row>
    <row r="193" s="2" customFormat="1" ht="33" customHeight="1">
      <c r="A193" s="39"/>
      <c r="B193" s="40"/>
      <c r="C193" s="243" t="s">
        <v>201</v>
      </c>
      <c r="D193" s="243" t="s">
        <v>163</v>
      </c>
      <c r="E193" s="244" t="s">
        <v>2129</v>
      </c>
      <c r="F193" s="245" t="s">
        <v>2130</v>
      </c>
      <c r="G193" s="246" t="s">
        <v>316</v>
      </c>
      <c r="H193" s="247">
        <v>45</v>
      </c>
      <c r="I193" s="248"/>
      <c r="J193" s="247">
        <f>ROUND(I193*H193,0)</f>
        <v>0</v>
      </c>
      <c r="K193" s="249"/>
      <c r="L193" s="45"/>
      <c r="M193" s="316" t="s">
        <v>1</v>
      </c>
      <c r="N193" s="317" t="s">
        <v>39</v>
      </c>
      <c r="O193" s="318"/>
      <c r="P193" s="319">
        <f>O193*H193</f>
        <v>0</v>
      </c>
      <c r="Q193" s="319">
        <v>2.0000000000000002E-05</v>
      </c>
      <c r="R193" s="319">
        <f>Q193*H193</f>
        <v>0.00090000000000000008</v>
      </c>
      <c r="S193" s="319">
        <v>0</v>
      </c>
      <c r="T193" s="320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54" t="s">
        <v>260</v>
      </c>
      <c r="AT193" s="254" t="s">
        <v>163</v>
      </c>
      <c r="AU193" s="254" t="s">
        <v>83</v>
      </c>
      <c r="AY193" s="18" t="s">
        <v>160</v>
      </c>
      <c r="BE193" s="255">
        <f>IF(N193="základní",J193,0)</f>
        <v>0</v>
      </c>
      <c r="BF193" s="255">
        <f>IF(N193="snížená",J193,0)</f>
        <v>0</v>
      </c>
      <c r="BG193" s="255">
        <f>IF(N193="zákl. přenesená",J193,0)</f>
        <v>0</v>
      </c>
      <c r="BH193" s="255">
        <f>IF(N193="sníž. přenesená",J193,0)</f>
        <v>0</v>
      </c>
      <c r="BI193" s="255">
        <f>IF(N193="nulová",J193,0)</f>
        <v>0</v>
      </c>
      <c r="BJ193" s="18" t="s">
        <v>8</v>
      </c>
      <c r="BK193" s="255">
        <f>ROUND(I193*H193,0)</f>
        <v>0</v>
      </c>
      <c r="BL193" s="18" t="s">
        <v>260</v>
      </c>
      <c r="BM193" s="254" t="s">
        <v>2131</v>
      </c>
    </row>
    <row r="194" s="2" customFormat="1" ht="6.96" customHeight="1">
      <c r="A194" s="39"/>
      <c r="B194" s="67"/>
      <c r="C194" s="68"/>
      <c r="D194" s="68"/>
      <c r="E194" s="68"/>
      <c r="F194" s="68"/>
      <c r="G194" s="68"/>
      <c r="H194" s="68"/>
      <c r="I194" s="68"/>
      <c r="J194" s="68"/>
      <c r="K194" s="68"/>
      <c r="L194" s="45"/>
      <c r="M194" s="39"/>
      <c r="O194" s="39"/>
      <c r="P194" s="39"/>
      <c r="Q194" s="39"/>
      <c r="R194" s="39"/>
      <c r="S194" s="39"/>
      <c r="T194" s="39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</row>
  </sheetData>
  <sheetProtection sheet="1" autoFilter="0" formatColumns="0" formatRows="0" objects="1" scenarios="1" spinCount="100000" saltValue="1zeYO7jR4LbkWWUi01SRMFvH+a1EKvyog8jGl+KtDVOad0WZ405bIWImweDNR994a92VI4iwQbgmyrB/K9uQfQ==" hashValue="UIN9fge2B0vhlPCo8C+5nfg5Kt8csOqSHQas7XrYEnxIpYwuGbmoyW/GTtYjxLcc0CSPUYBl7zIXVO2ddbavhw==" algorithmName="SHA-512" password="CC35"/>
  <autoFilter ref="C138:K193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11:F111"/>
    <mergeCell ref="D112:F112"/>
    <mergeCell ref="D113:F113"/>
    <mergeCell ref="D114:F114"/>
    <mergeCell ref="D115:F115"/>
    <mergeCell ref="E127:H127"/>
    <mergeCell ref="E129:H129"/>
    <mergeCell ref="E131:H13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83</v>
      </c>
    </row>
    <row r="4" s="1" customFormat="1" ht="24.96" customHeight="1">
      <c r="B4" s="21"/>
      <c r="D4" s="149" t="s">
        <v>109</v>
      </c>
      <c r="L4" s="21"/>
      <c r="M4" s="150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Příloha č.1a - Škola hrou, Trutnov, ZŠ R. Frimla 816</v>
      </c>
      <c r="F7" s="151"/>
      <c r="G7" s="151"/>
      <c r="H7" s="151"/>
      <c r="L7" s="21"/>
    </row>
    <row r="8" s="1" customFormat="1" ht="12" customHeight="1">
      <c r="B8" s="21"/>
      <c r="D8" s="151" t="s">
        <v>110</v>
      </c>
      <c r="L8" s="21"/>
    </row>
    <row r="9" s="2" customFormat="1" ht="16.5" customHeight="1">
      <c r="A9" s="39"/>
      <c r="B9" s="45"/>
      <c r="C9" s="39"/>
      <c r="D9" s="39"/>
      <c r="E9" s="152" t="s">
        <v>1656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1657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2132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2005</v>
      </c>
      <c r="G14" s="39"/>
      <c r="H14" s="39"/>
      <c r="I14" s="151" t="s">
        <v>22</v>
      </c>
      <c r="J14" s="154" t="str">
        <f>'Rekapitulace stavby'!AN8</f>
        <v>10. 5. 2024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21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21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32</v>
      </c>
      <c r="E25" s="39"/>
      <c r="F25" s="39"/>
      <c r="G25" s="39"/>
      <c r="H25" s="39"/>
      <c r="I25" s="151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21</v>
      </c>
      <c r="F26" s="39"/>
      <c r="G26" s="39"/>
      <c r="H26" s="39"/>
      <c r="I26" s="151" t="s">
        <v>27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33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142" t="s">
        <v>112</v>
      </c>
      <c r="E32" s="39"/>
      <c r="F32" s="39"/>
      <c r="G32" s="39"/>
      <c r="H32" s="39"/>
      <c r="I32" s="39"/>
      <c r="J32" s="160">
        <f>J98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113</v>
      </c>
      <c r="E33" s="39"/>
      <c r="F33" s="39"/>
      <c r="G33" s="39"/>
      <c r="H33" s="39"/>
      <c r="I33" s="39"/>
      <c r="J33" s="160">
        <f>J108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2" t="s">
        <v>34</v>
      </c>
      <c r="E34" s="39"/>
      <c r="F34" s="39"/>
      <c r="G34" s="39"/>
      <c r="H34" s="39"/>
      <c r="I34" s="39"/>
      <c r="J34" s="163">
        <f>ROUND(J32 + J33,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9"/>
      <c r="E35" s="159"/>
      <c r="F35" s="159"/>
      <c r="G35" s="159"/>
      <c r="H35" s="159"/>
      <c r="I35" s="159"/>
      <c r="J35" s="159"/>
      <c r="K35" s="15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4" t="s">
        <v>36</v>
      </c>
      <c r="G36" s="39"/>
      <c r="H36" s="39"/>
      <c r="I36" s="164" t="s">
        <v>35</v>
      </c>
      <c r="J36" s="164" t="s">
        <v>37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5" t="s">
        <v>38</v>
      </c>
      <c r="E37" s="151" t="s">
        <v>39</v>
      </c>
      <c r="F37" s="166">
        <f>ROUND((SUM(BE108:BE115) + SUM(BE137:BE190)),  2)</f>
        <v>0</v>
      </c>
      <c r="G37" s="39"/>
      <c r="H37" s="39"/>
      <c r="I37" s="167">
        <v>0.20999999999999999</v>
      </c>
      <c r="J37" s="166">
        <f>ROUND(((SUM(BE108:BE115) + SUM(BE137:BE190))*I37),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1" t="s">
        <v>40</v>
      </c>
      <c r="F38" s="166">
        <f>ROUND((SUM(BF108:BF115) + SUM(BF137:BF190)),  2)</f>
        <v>0</v>
      </c>
      <c r="G38" s="39"/>
      <c r="H38" s="39"/>
      <c r="I38" s="167">
        <v>0.12</v>
      </c>
      <c r="J38" s="166">
        <f>ROUND(((SUM(BF108:BF115) + SUM(BF137:BF190))*I38),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41</v>
      </c>
      <c r="F39" s="166">
        <f>ROUND((SUM(BG108:BG115) + SUM(BG137:BG190)),  2)</f>
        <v>0</v>
      </c>
      <c r="G39" s="39"/>
      <c r="H39" s="39"/>
      <c r="I39" s="167">
        <v>0.20999999999999999</v>
      </c>
      <c r="J39" s="166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1" t="s">
        <v>42</v>
      </c>
      <c r="F40" s="166">
        <f>ROUND((SUM(BH108:BH115) + SUM(BH137:BH190)),  2)</f>
        <v>0</v>
      </c>
      <c r="G40" s="39"/>
      <c r="H40" s="39"/>
      <c r="I40" s="167">
        <v>0.12</v>
      </c>
      <c r="J40" s="166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1" t="s">
        <v>43</v>
      </c>
      <c r="F41" s="166">
        <f>ROUND((SUM(BI108:BI115) + SUM(BI137:BI190)),  2)</f>
        <v>0</v>
      </c>
      <c r="G41" s="39"/>
      <c r="H41" s="39"/>
      <c r="I41" s="167">
        <v>0</v>
      </c>
      <c r="J41" s="166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8"/>
      <c r="D43" s="169" t="s">
        <v>44</v>
      </c>
      <c r="E43" s="170"/>
      <c r="F43" s="170"/>
      <c r="G43" s="171" t="s">
        <v>45</v>
      </c>
      <c r="H43" s="172" t="s">
        <v>46</v>
      </c>
      <c r="I43" s="170"/>
      <c r="J43" s="173">
        <f>SUM(J34:J41)</f>
        <v>0</v>
      </c>
      <c r="K43" s="174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5" t="s">
        <v>47</v>
      </c>
      <c r="E50" s="176"/>
      <c r="F50" s="176"/>
      <c r="G50" s="175" t="s">
        <v>48</v>
      </c>
      <c r="H50" s="176"/>
      <c r="I50" s="176"/>
      <c r="J50" s="176"/>
      <c r="K50" s="17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7" t="s">
        <v>49</v>
      </c>
      <c r="E61" s="178"/>
      <c r="F61" s="179" t="s">
        <v>50</v>
      </c>
      <c r="G61" s="177" t="s">
        <v>49</v>
      </c>
      <c r="H61" s="178"/>
      <c r="I61" s="178"/>
      <c r="J61" s="180" t="s">
        <v>50</v>
      </c>
      <c r="K61" s="17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5" t="s">
        <v>51</v>
      </c>
      <c r="E65" s="181"/>
      <c r="F65" s="181"/>
      <c r="G65" s="175" t="s">
        <v>52</v>
      </c>
      <c r="H65" s="181"/>
      <c r="I65" s="181"/>
      <c r="J65" s="181"/>
      <c r="K65" s="18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7" t="s">
        <v>49</v>
      </c>
      <c r="E76" s="178"/>
      <c r="F76" s="179" t="s">
        <v>50</v>
      </c>
      <c r="G76" s="177" t="s">
        <v>49</v>
      </c>
      <c r="H76" s="178"/>
      <c r="I76" s="178"/>
      <c r="J76" s="180" t="s">
        <v>50</v>
      </c>
      <c r="K76" s="17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6" t="str">
        <f>E7</f>
        <v>Příloha č.1a - Škola hrou, Trutnov, ZŠ R. Frimla 816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6" t="s">
        <v>1656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1657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VZT - Větrání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Rudolfa Frimla 816, 541 01 Trutnov</v>
      </c>
      <c r="G91" s="41"/>
      <c r="H91" s="41"/>
      <c r="I91" s="33" t="s">
        <v>22</v>
      </c>
      <c r="J91" s="80" t="str">
        <f>IF(J14="","",J14)</f>
        <v>10. 5. 2024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33" t="s">
        <v>30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32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7" t="s">
        <v>115</v>
      </c>
      <c r="D96" s="188"/>
      <c r="E96" s="188"/>
      <c r="F96" s="188"/>
      <c r="G96" s="188"/>
      <c r="H96" s="188"/>
      <c r="I96" s="188"/>
      <c r="J96" s="189" t="s">
        <v>116</v>
      </c>
      <c r="K96" s="188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90" t="s">
        <v>117</v>
      </c>
      <c r="D98" s="41"/>
      <c r="E98" s="41"/>
      <c r="F98" s="41"/>
      <c r="G98" s="41"/>
      <c r="H98" s="41"/>
      <c r="I98" s="41"/>
      <c r="J98" s="111">
        <f>J137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118</v>
      </c>
    </row>
    <row r="99" s="9" customFormat="1" ht="24.96" customHeight="1">
      <c r="A99" s="9"/>
      <c r="B99" s="191"/>
      <c r="C99" s="192"/>
      <c r="D99" s="193" t="s">
        <v>119</v>
      </c>
      <c r="E99" s="194"/>
      <c r="F99" s="194"/>
      <c r="G99" s="194"/>
      <c r="H99" s="194"/>
      <c r="I99" s="194"/>
      <c r="J99" s="195">
        <f>J138</f>
        <v>0</v>
      </c>
      <c r="K99" s="192"/>
      <c r="L99" s="19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7"/>
      <c r="C100" s="134"/>
      <c r="D100" s="198" t="s">
        <v>533</v>
      </c>
      <c r="E100" s="199"/>
      <c r="F100" s="199"/>
      <c r="G100" s="199"/>
      <c r="H100" s="199"/>
      <c r="I100" s="199"/>
      <c r="J100" s="200">
        <f>J139</f>
        <v>0</v>
      </c>
      <c r="K100" s="134"/>
      <c r="L100" s="20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34"/>
      <c r="D101" s="198" t="s">
        <v>121</v>
      </c>
      <c r="E101" s="199"/>
      <c r="F101" s="199"/>
      <c r="G101" s="199"/>
      <c r="H101" s="199"/>
      <c r="I101" s="199"/>
      <c r="J101" s="200">
        <f>J142</f>
        <v>0</v>
      </c>
      <c r="K101" s="134"/>
      <c r="L101" s="20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34"/>
      <c r="D102" s="198" t="s">
        <v>122</v>
      </c>
      <c r="E102" s="199"/>
      <c r="F102" s="199"/>
      <c r="G102" s="199"/>
      <c r="H102" s="199"/>
      <c r="I102" s="199"/>
      <c r="J102" s="200">
        <f>J144</f>
        <v>0</v>
      </c>
      <c r="K102" s="134"/>
      <c r="L102" s="20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1"/>
      <c r="C103" s="192"/>
      <c r="D103" s="193" t="s">
        <v>123</v>
      </c>
      <c r="E103" s="194"/>
      <c r="F103" s="194"/>
      <c r="G103" s="194"/>
      <c r="H103" s="194"/>
      <c r="I103" s="194"/>
      <c r="J103" s="195">
        <f>J152</f>
        <v>0</v>
      </c>
      <c r="K103" s="192"/>
      <c r="L103" s="19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7"/>
      <c r="C104" s="134"/>
      <c r="D104" s="198" t="s">
        <v>2133</v>
      </c>
      <c r="E104" s="199"/>
      <c r="F104" s="199"/>
      <c r="G104" s="199"/>
      <c r="H104" s="199"/>
      <c r="I104" s="199"/>
      <c r="J104" s="200">
        <f>J153</f>
        <v>0</v>
      </c>
      <c r="K104" s="134"/>
      <c r="L104" s="20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7"/>
      <c r="C105" s="134"/>
      <c r="D105" s="198" t="s">
        <v>2134</v>
      </c>
      <c r="E105" s="199"/>
      <c r="F105" s="199"/>
      <c r="G105" s="199"/>
      <c r="H105" s="199"/>
      <c r="I105" s="199"/>
      <c r="J105" s="200">
        <f>J181</f>
        <v>0</v>
      </c>
      <c r="K105" s="134"/>
      <c r="L105" s="20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9.28" customHeight="1">
      <c r="A108" s="39"/>
      <c r="B108" s="40"/>
      <c r="C108" s="190" t="s">
        <v>136</v>
      </c>
      <c r="D108" s="41"/>
      <c r="E108" s="41"/>
      <c r="F108" s="41"/>
      <c r="G108" s="41"/>
      <c r="H108" s="41"/>
      <c r="I108" s="41"/>
      <c r="J108" s="202">
        <f>ROUND(J109 + J110 + J111 + J112 + J113 + J114,2)</f>
        <v>0</v>
      </c>
      <c r="K108" s="41"/>
      <c r="L108" s="64"/>
      <c r="N108" s="203" t="s">
        <v>38</v>
      </c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8" customHeight="1">
      <c r="A109" s="39"/>
      <c r="B109" s="40"/>
      <c r="C109" s="41"/>
      <c r="D109" s="204" t="s">
        <v>137</v>
      </c>
      <c r="E109" s="205"/>
      <c r="F109" s="205"/>
      <c r="G109" s="41"/>
      <c r="H109" s="41"/>
      <c r="I109" s="41"/>
      <c r="J109" s="206">
        <v>0</v>
      </c>
      <c r="K109" s="41"/>
      <c r="L109" s="207"/>
      <c r="M109" s="208"/>
      <c r="N109" s="209" t="s">
        <v>40</v>
      </c>
      <c r="O109" s="208"/>
      <c r="P109" s="208"/>
      <c r="Q109" s="208"/>
      <c r="R109" s="208"/>
      <c r="S109" s="210"/>
      <c r="T109" s="210"/>
      <c r="U109" s="210"/>
      <c r="V109" s="210"/>
      <c r="W109" s="210"/>
      <c r="X109" s="210"/>
      <c r="Y109" s="210"/>
      <c r="Z109" s="210"/>
      <c r="AA109" s="210"/>
      <c r="AB109" s="210"/>
      <c r="AC109" s="210"/>
      <c r="AD109" s="210"/>
      <c r="AE109" s="210"/>
      <c r="AF109" s="208"/>
      <c r="AG109" s="208"/>
      <c r="AH109" s="208"/>
      <c r="AI109" s="208"/>
      <c r="AJ109" s="208"/>
      <c r="AK109" s="208"/>
      <c r="AL109" s="208"/>
      <c r="AM109" s="208"/>
      <c r="AN109" s="208"/>
      <c r="AO109" s="208"/>
      <c r="AP109" s="208"/>
      <c r="AQ109" s="208"/>
      <c r="AR109" s="208"/>
      <c r="AS109" s="208"/>
      <c r="AT109" s="208"/>
      <c r="AU109" s="208"/>
      <c r="AV109" s="208"/>
      <c r="AW109" s="208"/>
      <c r="AX109" s="208"/>
      <c r="AY109" s="211" t="s">
        <v>107</v>
      </c>
      <c r="AZ109" s="208"/>
      <c r="BA109" s="208"/>
      <c r="BB109" s="208"/>
      <c r="BC109" s="208"/>
      <c r="BD109" s="208"/>
      <c r="BE109" s="212">
        <f>IF(N109="základní",J109,0)</f>
        <v>0</v>
      </c>
      <c r="BF109" s="212">
        <f>IF(N109="snížená",J109,0)</f>
        <v>0</v>
      </c>
      <c r="BG109" s="212">
        <f>IF(N109="zákl. přenesená",J109,0)</f>
        <v>0</v>
      </c>
      <c r="BH109" s="212">
        <f>IF(N109="sníž. přenesená",J109,0)</f>
        <v>0</v>
      </c>
      <c r="BI109" s="212">
        <f>IF(N109="nulová",J109,0)</f>
        <v>0</v>
      </c>
      <c r="BJ109" s="211" t="s">
        <v>83</v>
      </c>
      <c r="BK109" s="208"/>
      <c r="BL109" s="208"/>
      <c r="BM109" s="208"/>
    </row>
    <row r="110" s="2" customFormat="1" ht="18" customHeight="1">
      <c r="A110" s="39"/>
      <c r="B110" s="40"/>
      <c r="C110" s="41"/>
      <c r="D110" s="204" t="s">
        <v>1666</v>
      </c>
      <c r="E110" s="205"/>
      <c r="F110" s="205"/>
      <c r="G110" s="41"/>
      <c r="H110" s="41"/>
      <c r="I110" s="41"/>
      <c r="J110" s="206">
        <v>0</v>
      </c>
      <c r="K110" s="41"/>
      <c r="L110" s="207"/>
      <c r="M110" s="208"/>
      <c r="N110" s="209" t="s">
        <v>40</v>
      </c>
      <c r="O110" s="208"/>
      <c r="P110" s="208"/>
      <c r="Q110" s="208"/>
      <c r="R110" s="208"/>
      <c r="S110" s="210"/>
      <c r="T110" s="210"/>
      <c r="U110" s="210"/>
      <c r="V110" s="210"/>
      <c r="W110" s="210"/>
      <c r="X110" s="210"/>
      <c r="Y110" s="210"/>
      <c r="Z110" s="210"/>
      <c r="AA110" s="210"/>
      <c r="AB110" s="210"/>
      <c r="AC110" s="210"/>
      <c r="AD110" s="210"/>
      <c r="AE110" s="210"/>
      <c r="AF110" s="208"/>
      <c r="AG110" s="208"/>
      <c r="AH110" s="208"/>
      <c r="AI110" s="208"/>
      <c r="AJ110" s="208"/>
      <c r="AK110" s="208"/>
      <c r="AL110" s="208"/>
      <c r="AM110" s="208"/>
      <c r="AN110" s="208"/>
      <c r="AO110" s="208"/>
      <c r="AP110" s="208"/>
      <c r="AQ110" s="208"/>
      <c r="AR110" s="208"/>
      <c r="AS110" s="208"/>
      <c r="AT110" s="208"/>
      <c r="AU110" s="208"/>
      <c r="AV110" s="208"/>
      <c r="AW110" s="208"/>
      <c r="AX110" s="208"/>
      <c r="AY110" s="211" t="s">
        <v>107</v>
      </c>
      <c r="AZ110" s="208"/>
      <c r="BA110" s="208"/>
      <c r="BB110" s="208"/>
      <c r="BC110" s="208"/>
      <c r="BD110" s="208"/>
      <c r="BE110" s="212">
        <f>IF(N110="základní",J110,0)</f>
        <v>0</v>
      </c>
      <c r="BF110" s="212">
        <f>IF(N110="snížená",J110,0)</f>
        <v>0</v>
      </c>
      <c r="BG110" s="212">
        <f>IF(N110="zákl. přenesená",J110,0)</f>
        <v>0</v>
      </c>
      <c r="BH110" s="212">
        <f>IF(N110="sníž. přenesená",J110,0)</f>
        <v>0</v>
      </c>
      <c r="BI110" s="212">
        <f>IF(N110="nulová",J110,0)</f>
        <v>0</v>
      </c>
      <c r="BJ110" s="211" t="s">
        <v>83</v>
      </c>
      <c r="BK110" s="208"/>
      <c r="BL110" s="208"/>
      <c r="BM110" s="208"/>
    </row>
    <row r="111" s="2" customFormat="1" ht="18" customHeight="1">
      <c r="A111" s="39"/>
      <c r="B111" s="40"/>
      <c r="C111" s="41"/>
      <c r="D111" s="204" t="s">
        <v>139</v>
      </c>
      <c r="E111" s="205"/>
      <c r="F111" s="205"/>
      <c r="G111" s="41"/>
      <c r="H111" s="41"/>
      <c r="I111" s="41"/>
      <c r="J111" s="206">
        <v>0</v>
      </c>
      <c r="K111" s="41"/>
      <c r="L111" s="207"/>
      <c r="M111" s="208"/>
      <c r="N111" s="209" t="s">
        <v>40</v>
      </c>
      <c r="O111" s="208"/>
      <c r="P111" s="208"/>
      <c r="Q111" s="208"/>
      <c r="R111" s="208"/>
      <c r="S111" s="210"/>
      <c r="T111" s="210"/>
      <c r="U111" s="210"/>
      <c r="V111" s="210"/>
      <c r="W111" s="210"/>
      <c r="X111" s="210"/>
      <c r="Y111" s="210"/>
      <c r="Z111" s="210"/>
      <c r="AA111" s="210"/>
      <c r="AB111" s="210"/>
      <c r="AC111" s="210"/>
      <c r="AD111" s="210"/>
      <c r="AE111" s="210"/>
      <c r="AF111" s="208"/>
      <c r="AG111" s="208"/>
      <c r="AH111" s="208"/>
      <c r="AI111" s="208"/>
      <c r="AJ111" s="208"/>
      <c r="AK111" s="208"/>
      <c r="AL111" s="208"/>
      <c r="AM111" s="208"/>
      <c r="AN111" s="208"/>
      <c r="AO111" s="208"/>
      <c r="AP111" s="208"/>
      <c r="AQ111" s="208"/>
      <c r="AR111" s="208"/>
      <c r="AS111" s="208"/>
      <c r="AT111" s="208"/>
      <c r="AU111" s="208"/>
      <c r="AV111" s="208"/>
      <c r="AW111" s="208"/>
      <c r="AX111" s="208"/>
      <c r="AY111" s="211" t="s">
        <v>107</v>
      </c>
      <c r="AZ111" s="208"/>
      <c r="BA111" s="208"/>
      <c r="BB111" s="208"/>
      <c r="BC111" s="208"/>
      <c r="BD111" s="208"/>
      <c r="BE111" s="212">
        <f>IF(N111="základní",J111,0)</f>
        <v>0</v>
      </c>
      <c r="BF111" s="212">
        <f>IF(N111="snížená",J111,0)</f>
        <v>0</v>
      </c>
      <c r="BG111" s="212">
        <f>IF(N111="zákl. přenesená",J111,0)</f>
        <v>0</v>
      </c>
      <c r="BH111" s="212">
        <f>IF(N111="sníž. přenesená",J111,0)</f>
        <v>0</v>
      </c>
      <c r="BI111" s="212">
        <f>IF(N111="nulová",J111,0)</f>
        <v>0</v>
      </c>
      <c r="BJ111" s="211" t="s">
        <v>83</v>
      </c>
      <c r="BK111" s="208"/>
      <c r="BL111" s="208"/>
      <c r="BM111" s="208"/>
    </row>
    <row r="112" s="2" customFormat="1" ht="18" customHeight="1">
      <c r="A112" s="39"/>
      <c r="B112" s="40"/>
      <c r="C112" s="41"/>
      <c r="D112" s="204" t="s">
        <v>140</v>
      </c>
      <c r="E112" s="205"/>
      <c r="F112" s="205"/>
      <c r="G112" s="41"/>
      <c r="H112" s="41"/>
      <c r="I112" s="41"/>
      <c r="J112" s="206">
        <v>0</v>
      </c>
      <c r="K112" s="41"/>
      <c r="L112" s="207"/>
      <c r="M112" s="208"/>
      <c r="N112" s="209" t="s">
        <v>40</v>
      </c>
      <c r="O112" s="208"/>
      <c r="P112" s="208"/>
      <c r="Q112" s="208"/>
      <c r="R112" s="208"/>
      <c r="S112" s="210"/>
      <c r="T112" s="210"/>
      <c r="U112" s="210"/>
      <c r="V112" s="210"/>
      <c r="W112" s="210"/>
      <c r="X112" s="210"/>
      <c r="Y112" s="210"/>
      <c r="Z112" s="210"/>
      <c r="AA112" s="210"/>
      <c r="AB112" s="210"/>
      <c r="AC112" s="210"/>
      <c r="AD112" s="210"/>
      <c r="AE112" s="210"/>
      <c r="AF112" s="208"/>
      <c r="AG112" s="208"/>
      <c r="AH112" s="208"/>
      <c r="AI112" s="208"/>
      <c r="AJ112" s="208"/>
      <c r="AK112" s="208"/>
      <c r="AL112" s="208"/>
      <c r="AM112" s="208"/>
      <c r="AN112" s="208"/>
      <c r="AO112" s="208"/>
      <c r="AP112" s="208"/>
      <c r="AQ112" s="208"/>
      <c r="AR112" s="208"/>
      <c r="AS112" s="208"/>
      <c r="AT112" s="208"/>
      <c r="AU112" s="208"/>
      <c r="AV112" s="208"/>
      <c r="AW112" s="208"/>
      <c r="AX112" s="208"/>
      <c r="AY112" s="211" t="s">
        <v>107</v>
      </c>
      <c r="AZ112" s="208"/>
      <c r="BA112" s="208"/>
      <c r="BB112" s="208"/>
      <c r="BC112" s="208"/>
      <c r="BD112" s="208"/>
      <c r="BE112" s="212">
        <f>IF(N112="základní",J112,0)</f>
        <v>0</v>
      </c>
      <c r="BF112" s="212">
        <f>IF(N112="snížená",J112,0)</f>
        <v>0</v>
      </c>
      <c r="BG112" s="212">
        <f>IF(N112="zákl. přenesená",J112,0)</f>
        <v>0</v>
      </c>
      <c r="BH112" s="212">
        <f>IF(N112="sníž. přenesená",J112,0)</f>
        <v>0</v>
      </c>
      <c r="BI112" s="212">
        <f>IF(N112="nulová",J112,0)</f>
        <v>0</v>
      </c>
      <c r="BJ112" s="211" t="s">
        <v>83</v>
      </c>
      <c r="BK112" s="208"/>
      <c r="BL112" s="208"/>
      <c r="BM112" s="208"/>
    </row>
    <row r="113" s="2" customFormat="1" ht="18" customHeight="1">
      <c r="A113" s="39"/>
      <c r="B113" s="40"/>
      <c r="C113" s="41"/>
      <c r="D113" s="204" t="s">
        <v>1667</v>
      </c>
      <c r="E113" s="205"/>
      <c r="F113" s="205"/>
      <c r="G113" s="41"/>
      <c r="H113" s="41"/>
      <c r="I113" s="41"/>
      <c r="J113" s="206">
        <v>0</v>
      </c>
      <c r="K113" s="41"/>
      <c r="L113" s="207"/>
      <c r="M113" s="208"/>
      <c r="N113" s="209" t="s">
        <v>40</v>
      </c>
      <c r="O113" s="208"/>
      <c r="P113" s="208"/>
      <c r="Q113" s="208"/>
      <c r="R113" s="208"/>
      <c r="S113" s="210"/>
      <c r="T113" s="210"/>
      <c r="U113" s="210"/>
      <c r="V113" s="210"/>
      <c r="W113" s="210"/>
      <c r="X113" s="210"/>
      <c r="Y113" s="210"/>
      <c r="Z113" s="210"/>
      <c r="AA113" s="210"/>
      <c r="AB113" s="210"/>
      <c r="AC113" s="210"/>
      <c r="AD113" s="210"/>
      <c r="AE113" s="210"/>
      <c r="AF113" s="208"/>
      <c r="AG113" s="208"/>
      <c r="AH113" s="208"/>
      <c r="AI113" s="208"/>
      <c r="AJ113" s="208"/>
      <c r="AK113" s="208"/>
      <c r="AL113" s="208"/>
      <c r="AM113" s="208"/>
      <c r="AN113" s="208"/>
      <c r="AO113" s="208"/>
      <c r="AP113" s="208"/>
      <c r="AQ113" s="208"/>
      <c r="AR113" s="208"/>
      <c r="AS113" s="208"/>
      <c r="AT113" s="208"/>
      <c r="AU113" s="208"/>
      <c r="AV113" s="208"/>
      <c r="AW113" s="208"/>
      <c r="AX113" s="208"/>
      <c r="AY113" s="211" t="s">
        <v>107</v>
      </c>
      <c r="AZ113" s="208"/>
      <c r="BA113" s="208"/>
      <c r="BB113" s="208"/>
      <c r="BC113" s="208"/>
      <c r="BD113" s="208"/>
      <c r="BE113" s="212">
        <f>IF(N113="základní",J113,0)</f>
        <v>0</v>
      </c>
      <c r="BF113" s="212">
        <f>IF(N113="snížená",J113,0)</f>
        <v>0</v>
      </c>
      <c r="BG113" s="212">
        <f>IF(N113="zákl. přenesená",J113,0)</f>
        <v>0</v>
      </c>
      <c r="BH113" s="212">
        <f>IF(N113="sníž. přenesená",J113,0)</f>
        <v>0</v>
      </c>
      <c r="BI113" s="212">
        <f>IF(N113="nulová",J113,0)</f>
        <v>0</v>
      </c>
      <c r="BJ113" s="211" t="s">
        <v>83</v>
      </c>
      <c r="BK113" s="208"/>
      <c r="BL113" s="208"/>
      <c r="BM113" s="208"/>
    </row>
    <row r="114" s="2" customFormat="1" ht="18" customHeight="1">
      <c r="A114" s="39"/>
      <c r="B114" s="40"/>
      <c r="C114" s="41"/>
      <c r="D114" s="205" t="s">
        <v>142</v>
      </c>
      <c r="E114" s="41"/>
      <c r="F114" s="41"/>
      <c r="G114" s="41"/>
      <c r="H114" s="41"/>
      <c r="I114" s="41"/>
      <c r="J114" s="206">
        <f>ROUND(J32*T114,2)</f>
        <v>0</v>
      </c>
      <c r="K114" s="41"/>
      <c r="L114" s="207"/>
      <c r="M114" s="208"/>
      <c r="N114" s="209" t="s">
        <v>40</v>
      </c>
      <c r="O114" s="208"/>
      <c r="P114" s="208"/>
      <c r="Q114" s="208"/>
      <c r="R114" s="208"/>
      <c r="S114" s="210"/>
      <c r="T114" s="210"/>
      <c r="U114" s="210"/>
      <c r="V114" s="210"/>
      <c r="W114" s="210"/>
      <c r="X114" s="210"/>
      <c r="Y114" s="210"/>
      <c r="Z114" s="210"/>
      <c r="AA114" s="210"/>
      <c r="AB114" s="210"/>
      <c r="AC114" s="210"/>
      <c r="AD114" s="210"/>
      <c r="AE114" s="210"/>
      <c r="AF114" s="208"/>
      <c r="AG114" s="208"/>
      <c r="AH114" s="208"/>
      <c r="AI114" s="208"/>
      <c r="AJ114" s="208"/>
      <c r="AK114" s="208"/>
      <c r="AL114" s="208"/>
      <c r="AM114" s="208"/>
      <c r="AN114" s="208"/>
      <c r="AO114" s="208"/>
      <c r="AP114" s="208"/>
      <c r="AQ114" s="208"/>
      <c r="AR114" s="208"/>
      <c r="AS114" s="208"/>
      <c r="AT114" s="208"/>
      <c r="AU114" s="208"/>
      <c r="AV114" s="208"/>
      <c r="AW114" s="208"/>
      <c r="AX114" s="208"/>
      <c r="AY114" s="211" t="s">
        <v>143</v>
      </c>
      <c r="AZ114" s="208"/>
      <c r="BA114" s="208"/>
      <c r="BB114" s="208"/>
      <c r="BC114" s="208"/>
      <c r="BD114" s="208"/>
      <c r="BE114" s="212">
        <f>IF(N114="základní",J114,0)</f>
        <v>0</v>
      </c>
      <c r="BF114" s="212">
        <f>IF(N114="snížená",J114,0)</f>
        <v>0</v>
      </c>
      <c r="BG114" s="212">
        <f>IF(N114="zákl. přenesená",J114,0)</f>
        <v>0</v>
      </c>
      <c r="BH114" s="212">
        <f>IF(N114="sníž. přenesená",J114,0)</f>
        <v>0</v>
      </c>
      <c r="BI114" s="212">
        <f>IF(N114="nulová",J114,0)</f>
        <v>0</v>
      </c>
      <c r="BJ114" s="211" t="s">
        <v>83</v>
      </c>
      <c r="BK114" s="208"/>
      <c r="BL114" s="208"/>
      <c r="BM114" s="208"/>
    </row>
    <row r="115" s="2" customForma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9.28" customHeight="1">
      <c r="A116" s="39"/>
      <c r="B116" s="40"/>
      <c r="C116" s="213" t="s">
        <v>144</v>
      </c>
      <c r="D116" s="188"/>
      <c r="E116" s="188"/>
      <c r="F116" s="188"/>
      <c r="G116" s="188"/>
      <c r="H116" s="188"/>
      <c r="I116" s="188"/>
      <c r="J116" s="214">
        <f>ROUND(J98+J108,2)</f>
        <v>0</v>
      </c>
      <c r="K116" s="188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67"/>
      <c r="C117" s="68"/>
      <c r="D117" s="68"/>
      <c r="E117" s="68"/>
      <c r="F117" s="68"/>
      <c r="G117" s="68"/>
      <c r="H117" s="68"/>
      <c r="I117" s="68"/>
      <c r="J117" s="68"/>
      <c r="K117" s="68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21" s="2" customFormat="1" ht="6.96" customHeight="1">
      <c r="A121" s="39"/>
      <c r="B121" s="69"/>
      <c r="C121" s="70"/>
      <c r="D121" s="70"/>
      <c r="E121" s="70"/>
      <c r="F121" s="70"/>
      <c r="G121" s="70"/>
      <c r="H121" s="70"/>
      <c r="I121" s="70"/>
      <c r="J121" s="70"/>
      <c r="K121" s="70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4.96" customHeight="1">
      <c r="A122" s="39"/>
      <c r="B122" s="40"/>
      <c r="C122" s="24" t="s">
        <v>145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16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6.5" customHeight="1">
      <c r="A125" s="39"/>
      <c r="B125" s="40"/>
      <c r="C125" s="41"/>
      <c r="D125" s="41"/>
      <c r="E125" s="186" t="str">
        <f>E7</f>
        <v>Příloha č.1a - Škola hrou, Trutnov, ZŠ R. Frimla 816</v>
      </c>
      <c r="F125" s="33"/>
      <c r="G125" s="33"/>
      <c r="H125" s="33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" customFormat="1" ht="12" customHeight="1">
      <c r="B126" s="22"/>
      <c r="C126" s="33" t="s">
        <v>110</v>
      </c>
      <c r="D126" s="23"/>
      <c r="E126" s="23"/>
      <c r="F126" s="23"/>
      <c r="G126" s="23"/>
      <c r="H126" s="23"/>
      <c r="I126" s="23"/>
      <c r="J126" s="23"/>
      <c r="K126" s="23"/>
      <c r="L126" s="21"/>
    </row>
    <row r="127" s="2" customFormat="1" ht="16.5" customHeight="1">
      <c r="A127" s="39"/>
      <c r="B127" s="40"/>
      <c r="C127" s="41"/>
      <c r="D127" s="41"/>
      <c r="E127" s="186" t="s">
        <v>1656</v>
      </c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1657</v>
      </c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6.5" customHeight="1">
      <c r="A129" s="39"/>
      <c r="B129" s="40"/>
      <c r="C129" s="41"/>
      <c r="D129" s="41"/>
      <c r="E129" s="77" t="str">
        <f>E11</f>
        <v>VZT - Větrání</v>
      </c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3" t="s">
        <v>20</v>
      </c>
      <c r="D131" s="41"/>
      <c r="E131" s="41"/>
      <c r="F131" s="28" t="str">
        <f>F14</f>
        <v>Rudolfa Frimla 816, 541 01 Trutnov</v>
      </c>
      <c r="G131" s="41"/>
      <c r="H131" s="41"/>
      <c r="I131" s="33" t="s">
        <v>22</v>
      </c>
      <c r="J131" s="80" t="str">
        <f>IF(J14="","",J14)</f>
        <v>10. 5. 2024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5.15" customHeight="1">
      <c r="A133" s="39"/>
      <c r="B133" s="40"/>
      <c r="C133" s="33" t="s">
        <v>24</v>
      </c>
      <c r="D133" s="41"/>
      <c r="E133" s="41"/>
      <c r="F133" s="28" t="str">
        <f>E17</f>
        <v xml:space="preserve"> </v>
      </c>
      <c r="G133" s="41"/>
      <c r="H133" s="41"/>
      <c r="I133" s="33" t="s">
        <v>30</v>
      </c>
      <c r="J133" s="37" t="str">
        <f>E23</f>
        <v xml:space="preserve"> 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5.15" customHeight="1">
      <c r="A134" s="39"/>
      <c r="B134" s="40"/>
      <c r="C134" s="33" t="s">
        <v>28</v>
      </c>
      <c r="D134" s="41"/>
      <c r="E134" s="41"/>
      <c r="F134" s="28" t="str">
        <f>IF(E20="","",E20)</f>
        <v>Vyplň údaj</v>
      </c>
      <c r="G134" s="41"/>
      <c r="H134" s="41"/>
      <c r="I134" s="33" t="s">
        <v>32</v>
      </c>
      <c r="J134" s="37" t="str">
        <f>E26</f>
        <v xml:space="preserve"> 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0.32" customHeight="1">
      <c r="A135" s="39"/>
      <c r="B135" s="40"/>
      <c r="C135" s="41"/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11" customFormat="1" ht="29.28" customHeight="1">
      <c r="A136" s="215"/>
      <c r="B136" s="216"/>
      <c r="C136" s="217" t="s">
        <v>146</v>
      </c>
      <c r="D136" s="218" t="s">
        <v>59</v>
      </c>
      <c r="E136" s="218" t="s">
        <v>55</v>
      </c>
      <c r="F136" s="218" t="s">
        <v>56</v>
      </c>
      <c r="G136" s="218" t="s">
        <v>147</v>
      </c>
      <c r="H136" s="218" t="s">
        <v>148</v>
      </c>
      <c r="I136" s="218" t="s">
        <v>149</v>
      </c>
      <c r="J136" s="219" t="s">
        <v>116</v>
      </c>
      <c r="K136" s="220" t="s">
        <v>150</v>
      </c>
      <c r="L136" s="221"/>
      <c r="M136" s="101" t="s">
        <v>1</v>
      </c>
      <c r="N136" s="102" t="s">
        <v>38</v>
      </c>
      <c r="O136" s="102" t="s">
        <v>151</v>
      </c>
      <c r="P136" s="102" t="s">
        <v>152</v>
      </c>
      <c r="Q136" s="102" t="s">
        <v>153</v>
      </c>
      <c r="R136" s="102" t="s">
        <v>154</v>
      </c>
      <c r="S136" s="102" t="s">
        <v>155</v>
      </c>
      <c r="T136" s="103" t="s">
        <v>156</v>
      </c>
      <c r="U136" s="215"/>
      <c r="V136" s="215"/>
      <c r="W136" s="215"/>
      <c r="X136" s="215"/>
      <c r="Y136" s="215"/>
      <c r="Z136" s="215"/>
      <c r="AA136" s="215"/>
      <c r="AB136" s="215"/>
      <c r="AC136" s="215"/>
      <c r="AD136" s="215"/>
      <c r="AE136" s="215"/>
    </row>
    <row r="137" s="2" customFormat="1" ht="22.8" customHeight="1">
      <c r="A137" s="39"/>
      <c r="B137" s="40"/>
      <c r="C137" s="108" t="s">
        <v>157</v>
      </c>
      <c r="D137" s="41"/>
      <c r="E137" s="41"/>
      <c r="F137" s="41"/>
      <c r="G137" s="41"/>
      <c r="H137" s="41"/>
      <c r="I137" s="41"/>
      <c r="J137" s="222">
        <f>BK137</f>
        <v>0</v>
      </c>
      <c r="K137" s="41"/>
      <c r="L137" s="45"/>
      <c r="M137" s="104"/>
      <c r="N137" s="223"/>
      <c r="O137" s="105"/>
      <c r="P137" s="224">
        <f>P138+P152</f>
        <v>0</v>
      </c>
      <c r="Q137" s="105"/>
      <c r="R137" s="224">
        <f>R138+R152</f>
        <v>1.8239799999999999</v>
      </c>
      <c r="S137" s="105"/>
      <c r="T137" s="225">
        <f>T138+T152</f>
        <v>4.5015999999999998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73</v>
      </c>
      <c r="AU137" s="18" t="s">
        <v>118</v>
      </c>
      <c r="BK137" s="226">
        <f>BK138+BK152</f>
        <v>0</v>
      </c>
    </row>
    <row r="138" s="12" customFormat="1" ht="25.92" customHeight="1">
      <c r="A138" s="12"/>
      <c r="B138" s="227"/>
      <c r="C138" s="228"/>
      <c r="D138" s="229" t="s">
        <v>73</v>
      </c>
      <c r="E138" s="230" t="s">
        <v>158</v>
      </c>
      <c r="F138" s="230" t="s">
        <v>159</v>
      </c>
      <c r="G138" s="228"/>
      <c r="H138" s="228"/>
      <c r="I138" s="231"/>
      <c r="J138" s="232">
        <f>BK138</f>
        <v>0</v>
      </c>
      <c r="K138" s="228"/>
      <c r="L138" s="233"/>
      <c r="M138" s="234"/>
      <c r="N138" s="235"/>
      <c r="O138" s="235"/>
      <c r="P138" s="236">
        <f>P139+P142+P144</f>
        <v>0</v>
      </c>
      <c r="Q138" s="235"/>
      <c r="R138" s="236">
        <f>R139+R142+R144</f>
        <v>1.1459999999999999</v>
      </c>
      <c r="S138" s="235"/>
      <c r="T138" s="237">
        <f>T139+T142+T144</f>
        <v>4.0499999999999998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38" t="s">
        <v>8</v>
      </c>
      <c r="AT138" s="239" t="s">
        <v>73</v>
      </c>
      <c r="AU138" s="239" t="s">
        <v>74</v>
      </c>
      <c r="AY138" s="238" t="s">
        <v>160</v>
      </c>
      <c r="BK138" s="240">
        <f>BK139+BK142+BK144</f>
        <v>0</v>
      </c>
    </row>
    <row r="139" s="12" customFormat="1" ht="22.8" customHeight="1">
      <c r="A139" s="12"/>
      <c r="B139" s="227"/>
      <c r="C139" s="228"/>
      <c r="D139" s="229" t="s">
        <v>73</v>
      </c>
      <c r="E139" s="241" t="s">
        <v>558</v>
      </c>
      <c r="F139" s="241" t="s">
        <v>682</v>
      </c>
      <c r="G139" s="228"/>
      <c r="H139" s="228"/>
      <c r="I139" s="231"/>
      <c r="J139" s="242">
        <f>BK139</f>
        <v>0</v>
      </c>
      <c r="K139" s="228"/>
      <c r="L139" s="233"/>
      <c r="M139" s="234"/>
      <c r="N139" s="235"/>
      <c r="O139" s="235"/>
      <c r="P139" s="236">
        <f>SUM(P140:P141)</f>
        <v>0</v>
      </c>
      <c r="Q139" s="235"/>
      <c r="R139" s="236">
        <f>SUM(R140:R141)</f>
        <v>1.1459999999999999</v>
      </c>
      <c r="S139" s="235"/>
      <c r="T139" s="237">
        <f>SUM(T140:T141)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38" t="s">
        <v>8</v>
      </c>
      <c r="AT139" s="239" t="s">
        <v>73</v>
      </c>
      <c r="AU139" s="239" t="s">
        <v>8</v>
      </c>
      <c r="AY139" s="238" t="s">
        <v>160</v>
      </c>
      <c r="BK139" s="240">
        <f>SUM(BK140:BK141)</f>
        <v>0</v>
      </c>
    </row>
    <row r="140" s="2" customFormat="1" ht="24.15" customHeight="1">
      <c r="A140" s="39"/>
      <c r="B140" s="40"/>
      <c r="C140" s="243" t="s">
        <v>8</v>
      </c>
      <c r="D140" s="243" t="s">
        <v>163</v>
      </c>
      <c r="E140" s="244" t="s">
        <v>2009</v>
      </c>
      <c r="F140" s="245" t="s">
        <v>2010</v>
      </c>
      <c r="G140" s="246" t="s">
        <v>166</v>
      </c>
      <c r="H140" s="247">
        <v>30</v>
      </c>
      <c r="I140" s="248"/>
      <c r="J140" s="247">
        <f>ROUND(I140*H140,0)</f>
        <v>0</v>
      </c>
      <c r="K140" s="249"/>
      <c r="L140" s="45"/>
      <c r="M140" s="250" t="s">
        <v>1</v>
      </c>
      <c r="N140" s="251" t="s">
        <v>39</v>
      </c>
      <c r="O140" s="92"/>
      <c r="P140" s="252">
        <f>O140*H140</f>
        <v>0</v>
      </c>
      <c r="Q140" s="252">
        <v>0.038199999999999998</v>
      </c>
      <c r="R140" s="252">
        <f>Q140*H140</f>
        <v>1.1459999999999999</v>
      </c>
      <c r="S140" s="252">
        <v>0</v>
      </c>
      <c r="T140" s="25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54" t="s">
        <v>167</v>
      </c>
      <c r="AT140" s="254" t="s">
        <v>163</v>
      </c>
      <c r="AU140" s="254" t="s">
        <v>83</v>
      </c>
      <c r="AY140" s="18" t="s">
        <v>160</v>
      </c>
      <c r="BE140" s="255">
        <f>IF(N140="základní",J140,0)</f>
        <v>0</v>
      </c>
      <c r="BF140" s="255">
        <f>IF(N140="snížená",J140,0)</f>
        <v>0</v>
      </c>
      <c r="BG140" s="255">
        <f>IF(N140="zákl. přenesená",J140,0)</f>
        <v>0</v>
      </c>
      <c r="BH140" s="255">
        <f>IF(N140="sníž. přenesená",J140,0)</f>
        <v>0</v>
      </c>
      <c r="BI140" s="255">
        <f>IF(N140="nulová",J140,0)</f>
        <v>0</v>
      </c>
      <c r="BJ140" s="18" t="s">
        <v>8</v>
      </c>
      <c r="BK140" s="255">
        <f>ROUND(I140*H140,0)</f>
        <v>0</v>
      </c>
      <c r="BL140" s="18" t="s">
        <v>167</v>
      </c>
      <c r="BM140" s="254" t="s">
        <v>2135</v>
      </c>
    </row>
    <row r="141" s="14" customFormat="1">
      <c r="A141" s="14"/>
      <c r="B141" s="267"/>
      <c r="C141" s="268"/>
      <c r="D141" s="258" t="s">
        <v>169</v>
      </c>
      <c r="E141" s="269" t="s">
        <v>1</v>
      </c>
      <c r="F141" s="270" t="s">
        <v>2012</v>
      </c>
      <c r="G141" s="268"/>
      <c r="H141" s="271">
        <v>30</v>
      </c>
      <c r="I141" s="272"/>
      <c r="J141" s="268"/>
      <c r="K141" s="268"/>
      <c r="L141" s="273"/>
      <c r="M141" s="274"/>
      <c r="N141" s="275"/>
      <c r="O141" s="275"/>
      <c r="P141" s="275"/>
      <c r="Q141" s="275"/>
      <c r="R141" s="275"/>
      <c r="S141" s="275"/>
      <c r="T141" s="27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7" t="s">
        <v>169</v>
      </c>
      <c r="AU141" s="277" t="s">
        <v>83</v>
      </c>
      <c r="AV141" s="14" t="s">
        <v>83</v>
      </c>
      <c r="AW141" s="14" t="s">
        <v>31</v>
      </c>
      <c r="AX141" s="14" t="s">
        <v>8</v>
      </c>
      <c r="AY141" s="277" t="s">
        <v>160</v>
      </c>
    </row>
    <row r="142" s="12" customFormat="1" ht="22.8" customHeight="1">
      <c r="A142" s="12"/>
      <c r="B142" s="227"/>
      <c r="C142" s="228"/>
      <c r="D142" s="229" t="s">
        <v>73</v>
      </c>
      <c r="E142" s="241" t="s">
        <v>194</v>
      </c>
      <c r="F142" s="241" t="s">
        <v>195</v>
      </c>
      <c r="G142" s="228"/>
      <c r="H142" s="228"/>
      <c r="I142" s="231"/>
      <c r="J142" s="242">
        <f>BK142</f>
        <v>0</v>
      </c>
      <c r="K142" s="228"/>
      <c r="L142" s="233"/>
      <c r="M142" s="234"/>
      <c r="N142" s="235"/>
      <c r="O142" s="235"/>
      <c r="P142" s="236">
        <f>P143</f>
        <v>0</v>
      </c>
      <c r="Q142" s="235"/>
      <c r="R142" s="236">
        <f>R143</f>
        <v>0</v>
      </c>
      <c r="S142" s="235"/>
      <c r="T142" s="237">
        <f>T143</f>
        <v>4.0499999999999998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38" t="s">
        <v>8</v>
      </c>
      <c r="AT142" s="239" t="s">
        <v>73</v>
      </c>
      <c r="AU142" s="239" t="s">
        <v>8</v>
      </c>
      <c r="AY142" s="238" t="s">
        <v>160</v>
      </c>
      <c r="BK142" s="240">
        <f>BK143</f>
        <v>0</v>
      </c>
    </row>
    <row r="143" s="2" customFormat="1" ht="24.15" customHeight="1">
      <c r="A143" s="39"/>
      <c r="B143" s="40"/>
      <c r="C143" s="243" t="s">
        <v>83</v>
      </c>
      <c r="D143" s="243" t="s">
        <v>163</v>
      </c>
      <c r="E143" s="244" t="s">
        <v>2013</v>
      </c>
      <c r="F143" s="245" t="s">
        <v>2014</v>
      </c>
      <c r="G143" s="246" t="s">
        <v>316</v>
      </c>
      <c r="H143" s="247">
        <v>150</v>
      </c>
      <c r="I143" s="248"/>
      <c r="J143" s="247">
        <f>ROUND(I143*H143,0)</f>
        <v>0</v>
      </c>
      <c r="K143" s="249"/>
      <c r="L143" s="45"/>
      <c r="M143" s="250" t="s">
        <v>1</v>
      </c>
      <c r="N143" s="251" t="s">
        <v>39</v>
      </c>
      <c r="O143" s="92"/>
      <c r="P143" s="252">
        <f>O143*H143</f>
        <v>0</v>
      </c>
      <c r="Q143" s="252">
        <v>0</v>
      </c>
      <c r="R143" s="252">
        <f>Q143*H143</f>
        <v>0</v>
      </c>
      <c r="S143" s="252">
        <v>0.027</v>
      </c>
      <c r="T143" s="253">
        <f>S143*H143</f>
        <v>4.0499999999999998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54" t="s">
        <v>167</v>
      </c>
      <c r="AT143" s="254" t="s">
        <v>163</v>
      </c>
      <c r="AU143" s="254" t="s">
        <v>83</v>
      </c>
      <c r="AY143" s="18" t="s">
        <v>160</v>
      </c>
      <c r="BE143" s="255">
        <f>IF(N143="základní",J143,0)</f>
        <v>0</v>
      </c>
      <c r="BF143" s="255">
        <f>IF(N143="snížená",J143,0)</f>
        <v>0</v>
      </c>
      <c r="BG143" s="255">
        <f>IF(N143="zákl. přenesená",J143,0)</f>
        <v>0</v>
      </c>
      <c r="BH143" s="255">
        <f>IF(N143="sníž. přenesená",J143,0)</f>
        <v>0</v>
      </c>
      <c r="BI143" s="255">
        <f>IF(N143="nulová",J143,0)</f>
        <v>0</v>
      </c>
      <c r="BJ143" s="18" t="s">
        <v>8</v>
      </c>
      <c r="BK143" s="255">
        <f>ROUND(I143*H143,0)</f>
        <v>0</v>
      </c>
      <c r="BL143" s="18" t="s">
        <v>167</v>
      </c>
      <c r="BM143" s="254" t="s">
        <v>2136</v>
      </c>
    </row>
    <row r="144" s="12" customFormat="1" ht="22.8" customHeight="1">
      <c r="A144" s="12"/>
      <c r="B144" s="227"/>
      <c r="C144" s="228"/>
      <c r="D144" s="229" t="s">
        <v>73</v>
      </c>
      <c r="E144" s="241" t="s">
        <v>330</v>
      </c>
      <c r="F144" s="241" t="s">
        <v>331</v>
      </c>
      <c r="G144" s="228"/>
      <c r="H144" s="228"/>
      <c r="I144" s="231"/>
      <c r="J144" s="242">
        <f>BK144</f>
        <v>0</v>
      </c>
      <c r="K144" s="228"/>
      <c r="L144" s="233"/>
      <c r="M144" s="234"/>
      <c r="N144" s="235"/>
      <c r="O144" s="235"/>
      <c r="P144" s="236">
        <f>SUM(P145:P151)</f>
        <v>0</v>
      </c>
      <c r="Q144" s="235"/>
      <c r="R144" s="236">
        <f>SUM(R145:R151)</f>
        <v>0</v>
      </c>
      <c r="S144" s="235"/>
      <c r="T144" s="237">
        <f>SUM(T145:T151)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38" t="s">
        <v>8</v>
      </c>
      <c r="AT144" s="239" t="s">
        <v>73</v>
      </c>
      <c r="AU144" s="239" t="s">
        <v>8</v>
      </c>
      <c r="AY144" s="238" t="s">
        <v>160</v>
      </c>
      <c r="BK144" s="240">
        <f>SUM(BK145:BK151)</f>
        <v>0</v>
      </c>
    </row>
    <row r="145" s="2" customFormat="1" ht="16.5" customHeight="1">
      <c r="A145" s="39"/>
      <c r="B145" s="40"/>
      <c r="C145" s="243" t="s">
        <v>185</v>
      </c>
      <c r="D145" s="243" t="s">
        <v>163</v>
      </c>
      <c r="E145" s="244" t="s">
        <v>333</v>
      </c>
      <c r="F145" s="245" t="s">
        <v>334</v>
      </c>
      <c r="G145" s="246" t="s">
        <v>335</v>
      </c>
      <c r="H145" s="247">
        <v>4.5</v>
      </c>
      <c r="I145" s="248"/>
      <c r="J145" s="247">
        <f>ROUND(I145*H145,0)</f>
        <v>0</v>
      </c>
      <c r="K145" s="249"/>
      <c r="L145" s="45"/>
      <c r="M145" s="250" t="s">
        <v>1</v>
      </c>
      <c r="N145" s="251" t="s">
        <v>39</v>
      </c>
      <c r="O145" s="92"/>
      <c r="P145" s="252">
        <f>O145*H145</f>
        <v>0</v>
      </c>
      <c r="Q145" s="252">
        <v>0</v>
      </c>
      <c r="R145" s="252">
        <f>Q145*H145</f>
        <v>0</v>
      </c>
      <c r="S145" s="252">
        <v>0</v>
      </c>
      <c r="T145" s="25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54" t="s">
        <v>167</v>
      </c>
      <c r="AT145" s="254" t="s">
        <v>163</v>
      </c>
      <c r="AU145" s="254" t="s">
        <v>83</v>
      </c>
      <c r="AY145" s="18" t="s">
        <v>160</v>
      </c>
      <c r="BE145" s="255">
        <f>IF(N145="základní",J145,0)</f>
        <v>0</v>
      </c>
      <c r="BF145" s="255">
        <f>IF(N145="snížená",J145,0)</f>
        <v>0</v>
      </c>
      <c r="BG145" s="255">
        <f>IF(N145="zákl. přenesená",J145,0)</f>
        <v>0</v>
      </c>
      <c r="BH145" s="255">
        <f>IF(N145="sníž. přenesená",J145,0)</f>
        <v>0</v>
      </c>
      <c r="BI145" s="255">
        <f>IF(N145="nulová",J145,0)</f>
        <v>0</v>
      </c>
      <c r="BJ145" s="18" t="s">
        <v>8</v>
      </c>
      <c r="BK145" s="255">
        <f>ROUND(I145*H145,0)</f>
        <v>0</v>
      </c>
      <c r="BL145" s="18" t="s">
        <v>167</v>
      </c>
      <c r="BM145" s="254" t="s">
        <v>2137</v>
      </c>
    </row>
    <row r="146" s="2" customFormat="1" ht="24.15" customHeight="1">
      <c r="A146" s="39"/>
      <c r="B146" s="40"/>
      <c r="C146" s="243" t="s">
        <v>167</v>
      </c>
      <c r="D146" s="243" t="s">
        <v>163</v>
      </c>
      <c r="E146" s="244" t="s">
        <v>337</v>
      </c>
      <c r="F146" s="245" t="s">
        <v>338</v>
      </c>
      <c r="G146" s="246" t="s">
        <v>335</v>
      </c>
      <c r="H146" s="247">
        <v>4.5</v>
      </c>
      <c r="I146" s="248"/>
      <c r="J146" s="247">
        <f>ROUND(I146*H146,0)</f>
        <v>0</v>
      </c>
      <c r="K146" s="249"/>
      <c r="L146" s="45"/>
      <c r="M146" s="250" t="s">
        <v>1</v>
      </c>
      <c r="N146" s="251" t="s">
        <v>39</v>
      </c>
      <c r="O146" s="92"/>
      <c r="P146" s="252">
        <f>O146*H146</f>
        <v>0</v>
      </c>
      <c r="Q146" s="252">
        <v>0</v>
      </c>
      <c r="R146" s="252">
        <f>Q146*H146</f>
        <v>0</v>
      </c>
      <c r="S146" s="252">
        <v>0</v>
      </c>
      <c r="T146" s="25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54" t="s">
        <v>167</v>
      </c>
      <c r="AT146" s="254" t="s">
        <v>163</v>
      </c>
      <c r="AU146" s="254" t="s">
        <v>83</v>
      </c>
      <c r="AY146" s="18" t="s">
        <v>160</v>
      </c>
      <c r="BE146" s="255">
        <f>IF(N146="základní",J146,0)</f>
        <v>0</v>
      </c>
      <c r="BF146" s="255">
        <f>IF(N146="snížená",J146,0)</f>
        <v>0</v>
      </c>
      <c r="BG146" s="255">
        <f>IF(N146="zákl. přenesená",J146,0)</f>
        <v>0</v>
      </c>
      <c r="BH146" s="255">
        <f>IF(N146="sníž. přenesená",J146,0)</f>
        <v>0</v>
      </c>
      <c r="BI146" s="255">
        <f>IF(N146="nulová",J146,0)</f>
        <v>0</v>
      </c>
      <c r="BJ146" s="18" t="s">
        <v>8</v>
      </c>
      <c r="BK146" s="255">
        <f>ROUND(I146*H146,0)</f>
        <v>0</v>
      </c>
      <c r="BL146" s="18" t="s">
        <v>167</v>
      </c>
      <c r="BM146" s="254" t="s">
        <v>2138</v>
      </c>
    </row>
    <row r="147" s="2" customFormat="1" ht="24.15" customHeight="1">
      <c r="A147" s="39"/>
      <c r="B147" s="40"/>
      <c r="C147" s="243" t="s">
        <v>294</v>
      </c>
      <c r="D147" s="243" t="s">
        <v>163</v>
      </c>
      <c r="E147" s="244" t="s">
        <v>341</v>
      </c>
      <c r="F147" s="245" t="s">
        <v>342</v>
      </c>
      <c r="G147" s="246" t="s">
        <v>335</v>
      </c>
      <c r="H147" s="247">
        <v>4.5</v>
      </c>
      <c r="I147" s="248"/>
      <c r="J147" s="247">
        <f>ROUND(I147*H147,0)</f>
        <v>0</v>
      </c>
      <c r="K147" s="249"/>
      <c r="L147" s="45"/>
      <c r="M147" s="250" t="s">
        <v>1</v>
      </c>
      <c r="N147" s="251" t="s">
        <v>39</v>
      </c>
      <c r="O147" s="92"/>
      <c r="P147" s="252">
        <f>O147*H147</f>
        <v>0</v>
      </c>
      <c r="Q147" s="252">
        <v>0</v>
      </c>
      <c r="R147" s="252">
        <f>Q147*H147</f>
        <v>0</v>
      </c>
      <c r="S147" s="252">
        <v>0</v>
      </c>
      <c r="T147" s="25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54" t="s">
        <v>167</v>
      </c>
      <c r="AT147" s="254" t="s">
        <v>163</v>
      </c>
      <c r="AU147" s="254" t="s">
        <v>83</v>
      </c>
      <c r="AY147" s="18" t="s">
        <v>160</v>
      </c>
      <c r="BE147" s="255">
        <f>IF(N147="základní",J147,0)</f>
        <v>0</v>
      </c>
      <c r="BF147" s="255">
        <f>IF(N147="snížená",J147,0)</f>
        <v>0</v>
      </c>
      <c r="BG147" s="255">
        <f>IF(N147="zákl. přenesená",J147,0)</f>
        <v>0</v>
      </c>
      <c r="BH147" s="255">
        <f>IF(N147="sníž. přenesená",J147,0)</f>
        <v>0</v>
      </c>
      <c r="BI147" s="255">
        <f>IF(N147="nulová",J147,0)</f>
        <v>0</v>
      </c>
      <c r="BJ147" s="18" t="s">
        <v>8</v>
      </c>
      <c r="BK147" s="255">
        <f>ROUND(I147*H147,0)</f>
        <v>0</v>
      </c>
      <c r="BL147" s="18" t="s">
        <v>167</v>
      </c>
      <c r="BM147" s="254" t="s">
        <v>2139</v>
      </c>
    </row>
    <row r="148" s="2" customFormat="1" ht="24.15" customHeight="1">
      <c r="A148" s="39"/>
      <c r="B148" s="40"/>
      <c r="C148" s="243" t="s">
        <v>558</v>
      </c>
      <c r="D148" s="243" t="s">
        <v>163</v>
      </c>
      <c r="E148" s="244" t="s">
        <v>345</v>
      </c>
      <c r="F148" s="245" t="s">
        <v>346</v>
      </c>
      <c r="G148" s="246" t="s">
        <v>335</v>
      </c>
      <c r="H148" s="247">
        <v>67.5</v>
      </c>
      <c r="I148" s="248"/>
      <c r="J148" s="247">
        <f>ROUND(I148*H148,0)</f>
        <v>0</v>
      </c>
      <c r="K148" s="249"/>
      <c r="L148" s="45"/>
      <c r="M148" s="250" t="s">
        <v>1</v>
      </c>
      <c r="N148" s="251" t="s">
        <v>39</v>
      </c>
      <c r="O148" s="92"/>
      <c r="P148" s="252">
        <f>O148*H148</f>
        <v>0</v>
      </c>
      <c r="Q148" s="252">
        <v>0</v>
      </c>
      <c r="R148" s="252">
        <f>Q148*H148</f>
        <v>0</v>
      </c>
      <c r="S148" s="252">
        <v>0</v>
      </c>
      <c r="T148" s="25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54" t="s">
        <v>167</v>
      </c>
      <c r="AT148" s="254" t="s">
        <v>163</v>
      </c>
      <c r="AU148" s="254" t="s">
        <v>83</v>
      </c>
      <c r="AY148" s="18" t="s">
        <v>160</v>
      </c>
      <c r="BE148" s="255">
        <f>IF(N148="základní",J148,0)</f>
        <v>0</v>
      </c>
      <c r="BF148" s="255">
        <f>IF(N148="snížená",J148,0)</f>
        <v>0</v>
      </c>
      <c r="BG148" s="255">
        <f>IF(N148="zákl. přenesená",J148,0)</f>
        <v>0</v>
      </c>
      <c r="BH148" s="255">
        <f>IF(N148="sníž. přenesená",J148,0)</f>
        <v>0</v>
      </c>
      <c r="BI148" s="255">
        <f>IF(N148="nulová",J148,0)</f>
        <v>0</v>
      </c>
      <c r="BJ148" s="18" t="s">
        <v>8</v>
      </c>
      <c r="BK148" s="255">
        <f>ROUND(I148*H148,0)</f>
        <v>0</v>
      </c>
      <c r="BL148" s="18" t="s">
        <v>167</v>
      </c>
      <c r="BM148" s="254" t="s">
        <v>2140</v>
      </c>
    </row>
    <row r="149" s="14" customFormat="1">
      <c r="A149" s="14"/>
      <c r="B149" s="267"/>
      <c r="C149" s="268"/>
      <c r="D149" s="258" t="s">
        <v>169</v>
      </c>
      <c r="E149" s="268"/>
      <c r="F149" s="270" t="s">
        <v>2141</v>
      </c>
      <c r="G149" s="268"/>
      <c r="H149" s="271">
        <v>67.5</v>
      </c>
      <c r="I149" s="272"/>
      <c r="J149" s="268"/>
      <c r="K149" s="268"/>
      <c r="L149" s="273"/>
      <c r="M149" s="274"/>
      <c r="N149" s="275"/>
      <c r="O149" s="275"/>
      <c r="P149" s="275"/>
      <c r="Q149" s="275"/>
      <c r="R149" s="275"/>
      <c r="S149" s="275"/>
      <c r="T149" s="27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7" t="s">
        <v>169</v>
      </c>
      <c r="AU149" s="277" t="s">
        <v>83</v>
      </c>
      <c r="AV149" s="14" t="s">
        <v>83</v>
      </c>
      <c r="AW149" s="14" t="s">
        <v>4</v>
      </c>
      <c r="AX149" s="14" t="s">
        <v>8</v>
      </c>
      <c r="AY149" s="277" t="s">
        <v>160</v>
      </c>
    </row>
    <row r="150" s="2" customFormat="1" ht="33" customHeight="1">
      <c r="A150" s="39"/>
      <c r="B150" s="40"/>
      <c r="C150" s="243" t="s">
        <v>309</v>
      </c>
      <c r="D150" s="243" t="s">
        <v>163</v>
      </c>
      <c r="E150" s="244" t="s">
        <v>350</v>
      </c>
      <c r="F150" s="245" t="s">
        <v>351</v>
      </c>
      <c r="G150" s="246" t="s">
        <v>335</v>
      </c>
      <c r="H150" s="247">
        <v>4.5</v>
      </c>
      <c r="I150" s="248"/>
      <c r="J150" s="247">
        <f>ROUND(I150*H150,0)</f>
        <v>0</v>
      </c>
      <c r="K150" s="249"/>
      <c r="L150" s="45"/>
      <c r="M150" s="250" t="s">
        <v>1</v>
      </c>
      <c r="N150" s="251" t="s">
        <v>39</v>
      </c>
      <c r="O150" s="92"/>
      <c r="P150" s="252">
        <f>O150*H150</f>
        <v>0</v>
      </c>
      <c r="Q150" s="252">
        <v>0</v>
      </c>
      <c r="R150" s="252">
        <f>Q150*H150</f>
        <v>0</v>
      </c>
      <c r="S150" s="252">
        <v>0</v>
      </c>
      <c r="T150" s="25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54" t="s">
        <v>167</v>
      </c>
      <c r="AT150" s="254" t="s">
        <v>163</v>
      </c>
      <c r="AU150" s="254" t="s">
        <v>83</v>
      </c>
      <c r="AY150" s="18" t="s">
        <v>160</v>
      </c>
      <c r="BE150" s="255">
        <f>IF(N150="základní",J150,0)</f>
        <v>0</v>
      </c>
      <c r="BF150" s="255">
        <f>IF(N150="snížená",J150,0)</f>
        <v>0</v>
      </c>
      <c r="BG150" s="255">
        <f>IF(N150="zákl. přenesená",J150,0)</f>
        <v>0</v>
      </c>
      <c r="BH150" s="255">
        <f>IF(N150="sníž. přenesená",J150,0)</f>
        <v>0</v>
      </c>
      <c r="BI150" s="255">
        <f>IF(N150="nulová",J150,0)</f>
        <v>0</v>
      </c>
      <c r="BJ150" s="18" t="s">
        <v>8</v>
      </c>
      <c r="BK150" s="255">
        <f>ROUND(I150*H150,0)</f>
        <v>0</v>
      </c>
      <c r="BL150" s="18" t="s">
        <v>167</v>
      </c>
      <c r="BM150" s="254" t="s">
        <v>2142</v>
      </c>
    </row>
    <row r="151" s="2" customFormat="1" ht="33" customHeight="1">
      <c r="A151" s="39"/>
      <c r="B151" s="40"/>
      <c r="C151" s="243" t="s">
        <v>176</v>
      </c>
      <c r="D151" s="243" t="s">
        <v>163</v>
      </c>
      <c r="E151" s="244" t="s">
        <v>353</v>
      </c>
      <c r="F151" s="245" t="s">
        <v>354</v>
      </c>
      <c r="G151" s="246" t="s">
        <v>335</v>
      </c>
      <c r="H151" s="247">
        <v>0.45000000000000001</v>
      </c>
      <c r="I151" s="248"/>
      <c r="J151" s="247">
        <f>ROUND(I151*H151,0)</f>
        <v>0</v>
      </c>
      <c r="K151" s="249"/>
      <c r="L151" s="45"/>
      <c r="M151" s="250" t="s">
        <v>1</v>
      </c>
      <c r="N151" s="251" t="s">
        <v>39</v>
      </c>
      <c r="O151" s="92"/>
      <c r="P151" s="252">
        <f>O151*H151</f>
        <v>0</v>
      </c>
      <c r="Q151" s="252">
        <v>0</v>
      </c>
      <c r="R151" s="252">
        <f>Q151*H151</f>
        <v>0</v>
      </c>
      <c r="S151" s="252">
        <v>0</v>
      </c>
      <c r="T151" s="25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54" t="s">
        <v>167</v>
      </c>
      <c r="AT151" s="254" t="s">
        <v>163</v>
      </c>
      <c r="AU151" s="254" t="s">
        <v>83</v>
      </c>
      <c r="AY151" s="18" t="s">
        <v>160</v>
      </c>
      <c r="BE151" s="255">
        <f>IF(N151="základní",J151,0)</f>
        <v>0</v>
      </c>
      <c r="BF151" s="255">
        <f>IF(N151="snížená",J151,0)</f>
        <v>0</v>
      </c>
      <c r="BG151" s="255">
        <f>IF(N151="zákl. přenesená",J151,0)</f>
        <v>0</v>
      </c>
      <c r="BH151" s="255">
        <f>IF(N151="sníž. přenesená",J151,0)</f>
        <v>0</v>
      </c>
      <c r="BI151" s="255">
        <f>IF(N151="nulová",J151,0)</f>
        <v>0</v>
      </c>
      <c r="BJ151" s="18" t="s">
        <v>8</v>
      </c>
      <c r="BK151" s="255">
        <f>ROUND(I151*H151,0)</f>
        <v>0</v>
      </c>
      <c r="BL151" s="18" t="s">
        <v>167</v>
      </c>
      <c r="BM151" s="254" t="s">
        <v>2143</v>
      </c>
    </row>
    <row r="152" s="12" customFormat="1" ht="25.92" customHeight="1">
      <c r="A152" s="12"/>
      <c r="B152" s="227"/>
      <c r="C152" s="228"/>
      <c r="D152" s="229" t="s">
        <v>73</v>
      </c>
      <c r="E152" s="230" t="s">
        <v>356</v>
      </c>
      <c r="F152" s="230" t="s">
        <v>357</v>
      </c>
      <c r="G152" s="228"/>
      <c r="H152" s="228"/>
      <c r="I152" s="231"/>
      <c r="J152" s="232">
        <f>BK152</f>
        <v>0</v>
      </c>
      <c r="K152" s="228"/>
      <c r="L152" s="233"/>
      <c r="M152" s="234"/>
      <c r="N152" s="235"/>
      <c r="O152" s="235"/>
      <c r="P152" s="236">
        <f>P153+P181</f>
        <v>0</v>
      </c>
      <c r="Q152" s="235"/>
      <c r="R152" s="236">
        <f>R153+R181</f>
        <v>0.67798000000000003</v>
      </c>
      <c r="S152" s="235"/>
      <c r="T152" s="237">
        <f>T153+T181</f>
        <v>0.4516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38" t="s">
        <v>83</v>
      </c>
      <c r="AT152" s="239" t="s">
        <v>73</v>
      </c>
      <c r="AU152" s="239" t="s">
        <v>74</v>
      </c>
      <c r="AY152" s="238" t="s">
        <v>160</v>
      </c>
      <c r="BK152" s="240">
        <f>BK153+BK181</f>
        <v>0</v>
      </c>
    </row>
    <row r="153" s="12" customFormat="1" ht="22.8" customHeight="1">
      <c r="A153" s="12"/>
      <c r="B153" s="227"/>
      <c r="C153" s="228"/>
      <c r="D153" s="229" t="s">
        <v>73</v>
      </c>
      <c r="E153" s="241" t="s">
        <v>2144</v>
      </c>
      <c r="F153" s="241" t="s">
        <v>2145</v>
      </c>
      <c r="G153" s="228"/>
      <c r="H153" s="228"/>
      <c r="I153" s="231"/>
      <c r="J153" s="242">
        <f>BK153</f>
        <v>0</v>
      </c>
      <c r="K153" s="228"/>
      <c r="L153" s="233"/>
      <c r="M153" s="234"/>
      <c r="N153" s="235"/>
      <c r="O153" s="235"/>
      <c r="P153" s="236">
        <f>SUM(P154:P180)</f>
        <v>0</v>
      </c>
      <c r="Q153" s="235"/>
      <c r="R153" s="236">
        <f>SUM(R154:R180)</f>
        <v>0.39605999999999997</v>
      </c>
      <c r="S153" s="235"/>
      <c r="T153" s="237">
        <f>SUM(T154:T180)</f>
        <v>0.4516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38" t="s">
        <v>83</v>
      </c>
      <c r="AT153" s="239" t="s">
        <v>73</v>
      </c>
      <c r="AU153" s="239" t="s">
        <v>8</v>
      </c>
      <c r="AY153" s="238" t="s">
        <v>160</v>
      </c>
      <c r="BK153" s="240">
        <f>SUM(BK154:BK180)</f>
        <v>0</v>
      </c>
    </row>
    <row r="154" s="2" customFormat="1" ht="24.15" customHeight="1">
      <c r="A154" s="39"/>
      <c r="B154" s="40"/>
      <c r="C154" s="243" t="s">
        <v>194</v>
      </c>
      <c r="D154" s="243" t="s">
        <v>163</v>
      </c>
      <c r="E154" s="244" t="s">
        <v>2146</v>
      </c>
      <c r="F154" s="245" t="s">
        <v>2147</v>
      </c>
      <c r="G154" s="246" t="s">
        <v>390</v>
      </c>
      <c r="H154" s="247">
        <v>1</v>
      </c>
      <c r="I154" s="248"/>
      <c r="J154" s="247">
        <f>ROUND(I154*H154,0)</f>
        <v>0</v>
      </c>
      <c r="K154" s="249"/>
      <c r="L154" s="45"/>
      <c r="M154" s="250" t="s">
        <v>1</v>
      </c>
      <c r="N154" s="251" t="s">
        <v>39</v>
      </c>
      <c r="O154" s="92"/>
      <c r="P154" s="252">
        <f>O154*H154</f>
        <v>0</v>
      </c>
      <c r="Q154" s="252">
        <v>0</v>
      </c>
      <c r="R154" s="252">
        <f>Q154*H154</f>
        <v>0</v>
      </c>
      <c r="S154" s="252">
        <v>0</v>
      </c>
      <c r="T154" s="25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54" t="s">
        <v>260</v>
      </c>
      <c r="AT154" s="254" t="s">
        <v>163</v>
      </c>
      <c r="AU154" s="254" t="s">
        <v>83</v>
      </c>
      <c r="AY154" s="18" t="s">
        <v>160</v>
      </c>
      <c r="BE154" s="255">
        <f>IF(N154="základní",J154,0)</f>
        <v>0</v>
      </c>
      <c r="BF154" s="255">
        <f>IF(N154="snížená",J154,0)</f>
        <v>0</v>
      </c>
      <c r="BG154" s="255">
        <f>IF(N154="zákl. přenesená",J154,0)</f>
        <v>0</v>
      </c>
      <c r="BH154" s="255">
        <f>IF(N154="sníž. přenesená",J154,0)</f>
        <v>0</v>
      </c>
      <c r="BI154" s="255">
        <f>IF(N154="nulová",J154,0)</f>
        <v>0</v>
      </c>
      <c r="BJ154" s="18" t="s">
        <v>8</v>
      </c>
      <c r="BK154" s="255">
        <f>ROUND(I154*H154,0)</f>
        <v>0</v>
      </c>
      <c r="BL154" s="18" t="s">
        <v>260</v>
      </c>
      <c r="BM154" s="254" t="s">
        <v>2148</v>
      </c>
    </row>
    <row r="155" s="2" customFormat="1" ht="24.15" customHeight="1">
      <c r="A155" s="39"/>
      <c r="B155" s="40"/>
      <c r="C155" s="278" t="s">
        <v>323</v>
      </c>
      <c r="D155" s="278" t="s">
        <v>173</v>
      </c>
      <c r="E155" s="279" t="s">
        <v>2149</v>
      </c>
      <c r="F155" s="280" t="s">
        <v>2150</v>
      </c>
      <c r="G155" s="281" t="s">
        <v>390</v>
      </c>
      <c r="H155" s="282">
        <v>1</v>
      </c>
      <c r="I155" s="283"/>
      <c r="J155" s="282">
        <f>ROUND(I155*H155,0)</f>
        <v>0</v>
      </c>
      <c r="K155" s="284"/>
      <c r="L155" s="285"/>
      <c r="M155" s="286" t="s">
        <v>1</v>
      </c>
      <c r="N155" s="287" t="s">
        <v>39</v>
      </c>
      <c r="O155" s="92"/>
      <c r="P155" s="252">
        <f>O155*H155</f>
        <v>0</v>
      </c>
      <c r="Q155" s="252">
        <v>0.00040000000000000002</v>
      </c>
      <c r="R155" s="252">
        <f>Q155*H155</f>
        <v>0.00040000000000000002</v>
      </c>
      <c r="S155" s="252">
        <v>0</v>
      </c>
      <c r="T155" s="25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54" t="s">
        <v>438</v>
      </c>
      <c r="AT155" s="254" t="s">
        <v>173</v>
      </c>
      <c r="AU155" s="254" t="s">
        <v>83</v>
      </c>
      <c r="AY155" s="18" t="s">
        <v>160</v>
      </c>
      <c r="BE155" s="255">
        <f>IF(N155="základní",J155,0)</f>
        <v>0</v>
      </c>
      <c r="BF155" s="255">
        <f>IF(N155="snížená",J155,0)</f>
        <v>0</v>
      </c>
      <c r="BG155" s="255">
        <f>IF(N155="zákl. přenesená",J155,0)</f>
        <v>0</v>
      </c>
      <c r="BH155" s="255">
        <f>IF(N155="sníž. přenesená",J155,0)</f>
        <v>0</v>
      </c>
      <c r="BI155" s="255">
        <f>IF(N155="nulová",J155,0)</f>
        <v>0</v>
      </c>
      <c r="BJ155" s="18" t="s">
        <v>8</v>
      </c>
      <c r="BK155" s="255">
        <f>ROUND(I155*H155,0)</f>
        <v>0</v>
      </c>
      <c r="BL155" s="18" t="s">
        <v>260</v>
      </c>
      <c r="BM155" s="254" t="s">
        <v>2151</v>
      </c>
    </row>
    <row r="156" s="2" customFormat="1" ht="24.15" customHeight="1">
      <c r="A156" s="39"/>
      <c r="B156" s="40"/>
      <c r="C156" s="243" t="s">
        <v>332</v>
      </c>
      <c r="D156" s="243" t="s">
        <v>163</v>
      </c>
      <c r="E156" s="244" t="s">
        <v>2152</v>
      </c>
      <c r="F156" s="245" t="s">
        <v>2153</v>
      </c>
      <c r="G156" s="246" t="s">
        <v>390</v>
      </c>
      <c r="H156" s="247">
        <v>1</v>
      </c>
      <c r="I156" s="248"/>
      <c r="J156" s="247">
        <f>ROUND(I156*H156,0)</f>
        <v>0</v>
      </c>
      <c r="K156" s="249"/>
      <c r="L156" s="45"/>
      <c r="M156" s="250" t="s">
        <v>1</v>
      </c>
      <c r="N156" s="251" t="s">
        <v>39</v>
      </c>
      <c r="O156" s="92"/>
      <c r="P156" s="252">
        <f>O156*H156</f>
        <v>0</v>
      </c>
      <c r="Q156" s="252">
        <v>0</v>
      </c>
      <c r="R156" s="252">
        <f>Q156*H156</f>
        <v>0</v>
      </c>
      <c r="S156" s="252">
        <v>0</v>
      </c>
      <c r="T156" s="25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54" t="s">
        <v>260</v>
      </c>
      <c r="AT156" s="254" t="s">
        <v>163</v>
      </c>
      <c r="AU156" s="254" t="s">
        <v>83</v>
      </c>
      <c r="AY156" s="18" t="s">
        <v>160</v>
      </c>
      <c r="BE156" s="255">
        <f>IF(N156="základní",J156,0)</f>
        <v>0</v>
      </c>
      <c r="BF156" s="255">
        <f>IF(N156="snížená",J156,0)</f>
        <v>0</v>
      </c>
      <c r="BG156" s="255">
        <f>IF(N156="zákl. přenesená",J156,0)</f>
        <v>0</v>
      </c>
      <c r="BH156" s="255">
        <f>IF(N156="sníž. přenesená",J156,0)</f>
        <v>0</v>
      </c>
      <c r="BI156" s="255">
        <f>IF(N156="nulová",J156,0)</f>
        <v>0</v>
      </c>
      <c r="BJ156" s="18" t="s">
        <v>8</v>
      </c>
      <c r="BK156" s="255">
        <f>ROUND(I156*H156,0)</f>
        <v>0</v>
      </c>
      <c r="BL156" s="18" t="s">
        <v>260</v>
      </c>
      <c r="BM156" s="254" t="s">
        <v>2154</v>
      </c>
    </row>
    <row r="157" s="2" customFormat="1" ht="24.15" customHeight="1">
      <c r="A157" s="39"/>
      <c r="B157" s="40"/>
      <c r="C157" s="278" t="s">
        <v>9</v>
      </c>
      <c r="D157" s="278" t="s">
        <v>173</v>
      </c>
      <c r="E157" s="279" t="s">
        <v>2155</v>
      </c>
      <c r="F157" s="280" t="s">
        <v>2156</v>
      </c>
      <c r="G157" s="281" t="s">
        <v>390</v>
      </c>
      <c r="H157" s="282">
        <v>1</v>
      </c>
      <c r="I157" s="283"/>
      <c r="J157" s="282">
        <f>ROUND(I157*H157,0)</f>
        <v>0</v>
      </c>
      <c r="K157" s="284"/>
      <c r="L157" s="285"/>
      <c r="M157" s="286" t="s">
        <v>1</v>
      </c>
      <c r="N157" s="287" t="s">
        <v>39</v>
      </c>
      <c r="O157" s="92"/>
      <c r="P157" s="252">
        <f>O157*H157</f>
        <v>0</v>
      </c>
      <c r="Q157" s="252">
        <v>0.00014999999999999999</v>
      </c>
      <c r="R157" s="252">
        <f>Q157*H157</f>
        <v>0.00014999999999999999</v>
      </c>
      <c r="S157" s="252">
        <v>0</v>
      </c>
      <c r="T157" s="25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54" t="s">
        <v>438</v>
      </c>
      <c r="AT157" s="254" t="s">
        <v>173</v>
      </c>
      <c r="AU157" s="254" t="s">
        <v>83</v>
      </c>
      <c r="AY157" s="18" t="s">
        <v>160</v>
      </c>
      <c r="BE157" s="255">
        <f>IF(N157="základní",J157,0)</f>
        <v>0</v>
      </c>
      <c r="BF157" s="255">
        <f>IF(N157="snížená",J157,0)</f>
        <v>0</v>
      </c>
      <c r="BG157" s="255">
        <f>IF(N157="zákl. přenesená",J157,0)</f>
        <v>0</v>
      </c>
      <c r="BH157" s="255">
        <f>IF(N157="sníž. přenesená",J157,0)</f>
        <v>0</v>
      </c>
      <c r="BI157" s="255">
        <f>IF(N157="nulová",J157,0)</f>
        <v>0</v>
      </c>
      <c r="BJ157" s="18" t="s">
        <v>8</v>
      </c>
      <c r="BK157" s="255">
        <f>ROUND(I157*H157,0)</f>
        <v>0</v>
      </c>
      <c r="BL157" s="18" t="s">
        <v>260</v>
      </c>
      <c r="BM157" s="254" t="s">
        <v>2157</v>
      </c>
    </row>
    <row r="158" s="2" customFormat="1" ht="24.15" customHeight="1">
      <c r="A158" s="39"/>
      <c r="B158" s="40"/>
      <c r="C158" s="243" t="s">
        <v>340</v>
      </c>
      <c r="D158" s="243" t="s">
        <v>163</v>
      </c>
      <c r="E158" s="244" t="s">
        <v>2158</v>
      </c>
      <c r="F158" s="245" t="s">
        <v>2159</v>
      </c>
      <c r="G158" s="246" t="s">
        <v>390</v>
      </c>
      <c r="H158" s="247">
        <v>3</v>
      </c>
      <c r="I158" s="248"/>
      <c r="J158" s="247">
        <f>ROUND(I158*H158,0)</f>
        <v>0</v>
      </c>
      <c r="K158" s="249"/>
      <c r="L158" s="45"/>
      <c r="M158" s="250" t="s">
        <v>1</v>
      </c>
      <c r="N158" s="251" t="s">
        <v>39</v>
      </c>
      <c r="O158" s="92"/>
      <c r="P158" s="252">
        <f>O158*H158</f>
        <v>0</v>
      </c>
      <c r="Q158" s="252">
        <v>0</v>
      </c>
      <c r="R158" s="252">
        <f>Q158*H158</f>
        <v>0</v>
      </c>
      <c r="S158" s="252">
        <v>0</v>
      </c>
      <c r="T158" s="25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54" t="s">
        <v>260</v>
      </c>
      <c r="AT158" s="254" t="s">
        <v>163</v>
      </c>
      <c r="AU158" s="254" t="s">
        <v>83</v>
      </c>
      <c r="AY158" s="18" t="s">
        <v>160</v>
      </c>
      <c r="BE158" s="255">
        <f>IF(N158="základní",J158,0)</f>
        <v>0</v>
      </c>
      <c r="BF158" s="255">
        <f>IF(N158="snížená",J158,0)</f>
        <v>0</v>
      </c>
      <c r="BG158" s="255">
        <f>IF(N158="zákl. přenesená",J158,0)</f>
        <v>0</v>
      </c>
      <c r="BH158" s="255">
        <f>IF(N158="sníž. přenesená",J158,0)</f>
        <v>0</v>
      </c>
      <c r="BI158" s="255">
        <f>IF(N158="nulová",J158,0)</f>
        <v>0</v>
      </c>
      <c r="BJ158" s="18" t="s">
        <v>8</v>
      </c>
      <c r="BK158" s="255">
        <f>ROUND(I158*H158,0)</f>
        <v>0</v>
      </c>
      <c r="BL158" s="18" t="s">
        <v>260</v>
      </c>
      <c r="BM158" s="254" t="s">
        <v>2160</v>
      </c>
    </row>
    <row r="159" s="2" customFormat="1" ht="24.15" customHeight="1">
      <c r="A159" s="39"/>
      <c r="B159" s="40"/>
      <c r="C159" s="278" t="s">
        <v>344</v>
      </c>
      <c r="D159" s="278" t="s">
        <v>173</v>
      </c>
      <c r="E159" s="279" t="s">
        <v>2161</v>
      </c>
      <c r="F159" s="280" t="s">
        <v>2162</v>
      </c>
      <c r="G159" s="281" t="s">
        <v>390</v>
      </c>
      <c r="H159" s="282">
        <v>3</v>
      </c>
      <c r="I159" s="283"/>
      <c r="J159" s="282">
        <f>ROUND(I159*H159,0)</f>
        <v>0</v>
      </c>
      <c r="K159" s="284"/>
      <c r="L159" s="285"/>
      <c r="M159" s="286" t="s">
        <v>1</v>
      </c>
      <c r="N159" s="287" t="s">
        <v>39</v>
      </c>
      <c r="O159" s="92"/>
      <c r="P159" s="252">
        <f>O159*H159</f>
        <v>0</v>
      </c>
      <c r="Q159" s="252">
        <v>0.00020000000000000001</v>
      </c>
      <c r="R159" s="252">
        <f>Q159*H159</f>
        <v>0.00060000000000000006</v>
      </c>
      <c r="S159" s="252">
        <v>0</v>
      </c>
      <c r="T159" s="25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54" t="s">
        <v>438</v>
      </c>
      <c r="AT159" s="254" t="s">
        <v>173</v>
      </c>
      <c r="AU159" s="254" t="s">
        <v>83</v>
      </c>
      <c r="AY159" s="18" t="s">
        <v>160</v>
      </c>
      <c r="BE159" s="255">
        <f>IF(N159="základní",J159,0)</f>
        <v>0</v>
      </c>
      <c r="BF159" s="255">
        <f>IF(N159="snížená",J159,0)</f>
        <v>0</v>
      </c>
      <c r="BG159" s="255">
        <f>IF(N159="zákl. přenesená",J159,0)</f>
        <v>0</v>
      </c>
      <c r="BH159" s="255">
        <f>IF(N159="sníž. přenesená",J159,0)</f>
        <v>0</v>
      </c>
      <c r="BI159" s="255">
        <f>IF(N159="nulová",J159,0)</f>
        <v>0</v>
      </c>
      <c r="BJ159" s="18" t="s">
        <v>8</v>
      </c>
      <c r="BK159" s="255">
        <f>ROUND(I159*H159,0)</f>
        <v>0</v>
      </c>
      <c r="BL159" s="18" t="s">
        <v>260</v>
      </c>
      <c r="BM159" s="254" t="s">
        <v>2163</v>
      </c>
    </row>
    <row r="160" s="2" customFormat="1" ht="24.15" customHeight="1">
      <c r="A160" s="39"/>
      <c r="B160" s="40"/>
      <c r="C160" s="243" t="s">
        <v>349</v>
      </c>
      <c r="D160" s="243" t="s">
        <v>163</v>
      </c>
      <c r="E160" s="244" t="s">
        <v>2164</v>
      </c>
      <c r="F160" s="245" t="s">
        <v>2165</v>
      </c>
      <c r="G160" s="246" t="s">
        <v>390</v>
      </c>
      <c r="H160" s="247">
        <v>4</v>
      </c>
      <c r="I160" s="248"/>
      <c r="J160" s="247">
        <f>ROUND(I160*H160,0)</f>
        <v>0</v>
      </c>
      <c r="K160" s="249"/>
      <c r="L160" s="45"/>
      <c r="M160" s="250" t="s">
        <v>1</v>
      </c>
      <c r="N160" s="251" t="s">
        <v>39</v>
      </c>
      <c r="O160" s="92"/>
      <c r="P160" s="252">
        <f>O160*H160</f>
        <v>0</v>
      </c>
      <c r="Q160" s="252">
        <v>0</v>
      </c>
      <c r="R160" s="252">
        <f>Q160*H160</f>
        <v>0</v>
      </c>
      <c r="S160" s="252">
        <v>0</v>
      </c>
      <c r="T160" s="25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54" t="s">
        <v>260</v>
      </c>
      <c r="AT160" s="254" t="s">
        <v>163</v>
      </c>
      <c r="AU160" s="254" t="s">
        <v>83</v>
      </c>
      <c r="AY160" s="18" t="s">
        <v>160</v>
      </c>
      <c r="BE160" s="255">
        <f>IF(N160="základní",J160,0)</f>
        <v>0</v>
      </c>
      <c r="BF160" s="255">
        <f>IF(N160="snížená",J160,0)</f>
        <v>0</v>
      </c>
      <c r="BG160" s="255">
        <f>IF(N160="zákl. přenesená",J160,0)</f>
        <v>0</v>
      </c>
      <c r="BH160" s="255">
        <f>IF(N160="sníž. přenesená",J160,0)</f>
        <v>0</v>
      </c>
      <c r="BI160" s="255">
        <f>IF(N160="nulová",J160,0)</f>
        <v>0</v>
      </c>
      <c r="BJ160" s="18" t="s">
        <v>8</v>
      </c>
      <c r="BK160" s="255">
        <f>ROUND(I160*H160,0)</f>
        <v>0</v>
      </c>
      <c r="BL160" s="18" t="s">
        <v>260</v>
      </c>
      <c r="BM160" s="254" t="s">
        <v>2166</v>
      </c>
    </row>
    <row r="161" s="2" customFormat="1" ht="24.15" customHeight="1">
      <c r="A161" s="39"/>
      <c r="B161" s="40"/>
      <c r="C161" s="278" t="s">
        <v>260</v>
      </c>
      <c r="D161" s="278" t="s">
        <v>173</v>
      </c>
      <c r="E161" s="279" t="s">
        <v>2167</v>
      </c>
      <c r="F161" s="280" t="s">
        <v>2168</v>
      </c>
      <c r="G161" s="281" t="s">
        <v>390</v>
      </c>
      <c r="H161" s="282">
        <v>4</v>
      </c>
      <c r="I161" s="283"/>
      <c r="J161" s="282">
        <f>ROUND(I161*H161,0)</f>
        <v>0</v>
      </c>
      <c r="K161" s="284"/>
      <c r="L161" s="285"/>
      <c r="M161" s="286" t="s">
        <v>1</v>
      </c>
      <c r="N161" s="287" t="s">
        <v>39</v>
      </c>
      <c r="O161" s="92"/>
      <c r="P161" s="252">
        <f>O161*H161</f>
        <v>0</v>
      </c>
      <c r="Q161" s="252">
        <v>0.025399999999999999</v>
      </c>
      <c r="R161" s="252">
        <f>Q161*H161</f>
        <v>0.1016</v>
      </c>
      <c r="S161" s="252">
        <v>0</v>
      </c>
      <c r="T161" s="25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54" t="s">
        <v>438</v>
      </c>
      <c r="AT161" s="254" t="s">
        <v>173</v>
      </c>
      <c r="AU161" s="254" t="s">
        <v>83</v>
      </c>
      <c r="AY161" s="18" t="s">
        <v>160</v>
      </c>
      <c r="BE161" s="255">
        <f>IF(N161="základní",J161,0)</f>
        <v>0</v>
      </c>
      <c r="BF161" s="255">
        <f>IF(N161="snížená",J161,0)</f>
        <v>0</v>
      </c>
      <c r="BG161" s="255">
        <f>IF(N161="zákl. přenesená",J161,0)</f>
        <v>0</v>
      </c>
      <c r="BH161" s="255">
        <f>IF(N161="sníž. přenesená",J161,0)</f>
        <v>0</v>
      </c>
      <c r="BI161" s="255">
        <f>IF(N161="nulová",J161,0)</f>
        <v>0</v>
      </c>
      <c r="BJ161" s="18" t="s">
        <v>8</v>
      </c>
      <c r="BK161" s="255">
        <f>ROUND(I161*H161,0)</f>
        <v>0</v>
      </c>
      <c r="BL161" s="18" t="s">
        <v>260</v>
      </c>
      <c r="BM161" s="254" t="s">
        <v>2169</v>
      </c>
    </row>
    <row r="162" s="2" customFormat="1" ht="24.15" customHeight="1">
      <c r="A162" s="39"/>
      <c r="B162" s="40"/>
      <c r="C162" s="243" t="s">
        <v>360</v>
      </c>
      <c r="D162" s="243" t="s">
        <v>163</v>
      </c>
      <c r="E162" s="244" t="s">
        <v>2170</v>
      </c>
      <c r="F162" s="245" t="s">
        <v>2171</v>
      </c>
      <c r="G162" s="246" t="s">
        <v>390</v>
      </c>
      <c r="H162" s="247">
        <v>1</v>
      </c>
      <c r="I162" s="248"/>
      <c r="J162" s="247">
        <f>ROUND(I162*H162,0)</f>
        <v>0</v>
      </c>
      <c r="K162" s="249"/>
      <c r="L162" s="45"/>
      <c r="M162" s="250" t="s">
        <v>1</v>
      </c>
      <c r="N162" s="251" t="s">
        <v>39</v>
      </c>
      <c r="O162" s="92"/>
      <c r="P162" s="252">
        <f>O162*H162</f>
        <v>0</v>
      </c>
      <c r="Q162" s="252">
        <v>0</v>
      </c>
      <c r="R162" s="252">
        <f>Q162*H162</f>
        <v>0</v>
      </c>
      <c r="S162" s="252">
        <v>0</v>
      </c>
      <c r="T162" s="25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54" t="s">
        <v>260</v>
      </c>
      <c r="AT162" s="254" t="s">
        <v>163</v>
      </c>
      <c r="AU162" s="254" t="s">
        <v>83</v>
      </c>
      <c r="AY162" s="18" t="s">
        <v>160</v>
      </c>
      <c r="BE162" s="255">
        <f>IF(N162="základní",J162,0)</f>
        <v>0</v>
      </c>
      <c r="BF162" s="255">
        <f>IF(N162="snížená",J162,0)</f>
        <v>0</v>
      </c>
      <c r="BG162" s="255">
        <f>IF(N162="zákl. přenesená",J162,0)</f>
        <v>0</v>
      </c>
      <c r="BH162" s="255">
        <f>IF(N162="sníž. přenesená",J162,0)</f>
        <v>0</v>
      </c>
      <c r="BI162" s="255">
        <f>IF(N162="nulová",J162,0)</f>
        <v>0</v>
      </c>
      <c r="BJ162" s="18" t="s">
        <v>8</v>
      </c>
      <c r="BK162" s="255">
        <f>ROUND(I162*H162,0)</f>
        <v>0</v>
      </c>
      <c r="BL162" s="18" t="s">
        <v>260</v>
      </c>
      <c r="BM162" s="254" t="s">
        <v>2172</v>
      </c>
    </row>
    <row r="163" s="2" customFormat="1" ht="16.5" customHeight="1">
      <c r="A163" s="39"/>
      <c r="B163" s="40"/>
      <c r="C163" s="278" t="s">
        <v>609</v>
      </c>
      <c r="D163" s="278" t="s">
        <v>173</v>
      </c>
      <c r="E163" s="279" t="s">
        <v>2173</v>
      </c>
      <c r="F163" s="280" t="s">
        <v>2174</v>
      </c>
      <c r="G163" s="281" t="s">
        <v>390</v>
      </c>
      <c r="H163" s="282">
        <v>1</v>
      </c>
      <c r="I163" s="283"/>
      <c r="J163" s="282">
        <f>ROUND(I163*H163,0)</f>
        <v>0</v>
      </c>
      <c r="K163" s="284"/>
      <c r="L163" s="285"/>
      <c r="M163" s="286" t="s">
        <v>1</v>
      </c>
      <c r="N163" s="287" t="s">
        <v>39</v>
      </c>
      <c r="O163" s="92"/>
      <c r="P163" s="252">
        <f>O163*H163</f>
        <v>0</v>
      </c>
      <c r="Q163" s="252">
        <v>0.00050000000000000001</v>
      </c>
      <c r="R163" s="252">
        <f>Q163*H163</f>
        <v>0.00050000000000000001</v>
      </c>
      <c r="S163" s="252">
        <v>0</v>
      </c>
      <c r="T163" s="25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54" t="s">
        <v>438</v>
      </c>
      <c r="AT163" s="254" t="s">
        <v>173</v>
      </c>
      <c r="AU163" s="254" t="s">
        <v>83</v>
      </c>
      <c r="AY163" s="18" t="s">
        <v>160</v>
      </c>
      <c r="BE163" s="255">
        <f>IF(N163="základní",J163,0)</f>
        <v>0</v>
      </c>
      <c r="BF163" s="255">
        <f>IF(N163="snížená",J163,0)</f>
        <v>0</v>
      </c>
      <c r="BG163" s="255">
        <f>IF(N163="zákl. přenesená",J163,0)</f>
        <v>0</v>
      </c>
      <c r="BH163" s="255">
        <f>IF(N163="sníž. přenesená",J163,0)</f>
        <v>0</v>
      </c>
      <c r="BI163" s="255">
        <f>IF(N163="nulová",J163,0)</f>
        <v>0</v>
      </c>
      <c r="BJ163" s="18" t="s">
        <v>8</v>
      </c>
      <c r="BK163" s="255">
        <f>ROUND(I163*H163,0)</f>
        <v>0</v>
      </c>
      <c r="BL163" s="18" t="s">
        <v>260</v>
      </c>
      <c r="BM163" s="254" t="s">
        <v>2175</v>
      </c>
    </row>
    <row r="164" s="2" customFormat="1" ht="37.8" customHeight="1">
      <c r="A164" s="39"/>
      <c r="B164" s="40"/>
      <c r="C164" s="243" t="s">
        <v>406</v>
      </c>
      <c r="D164" s="243" t="s">
        <v>163</v>
      </c>
      <c r="E164" s="244" t="s">
        <v>2176</v>
      </c>
      <c r="F164" s="245" t="s">
        <v>2177</v>
      </c>
      <c r="G164" s="246" t="s">
        <v>390</v>
      </c>
      <c r="H164" s="247">
        <v>1</v>
      </c>
      <c r="I164" s="248"/>
      <c r="J164" s="247">
        <f>ROUND(I164*H164,0)</f>
        <v>0</v>
      </c>
      <c r="K164" s="249"/>
      <c r="L164" s="45"/>
      <c r="M164" s="250" t="s">
        <v>1</v>
      </c>
      <c r="N164" s="251" t="s">
        <v>39</v>
      </c>
      <c r="O164" s="92"/>
      <c r="P164" s="252">
        <f>O164*H164</f>
        <v>0</v>
      </c>
      <c r="Q164" s="252">
        <v>0</v>
      </c>
      <c r="R164" s="252">
        <f>Q164*H164</f>
        <v>0</v>
      </c>
      <c r="S164" s="252">
        <v>0</v>
      </c>
      <c r="T164" s="25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54" t="s">
        <v>260</v>
      </c>
      <c r="AT164" s="254" t="s">
        <v>163</v>
      </c>
      <c r="AU164" s="254" t="s">
        <v>83</v>
      </c>
      <c r="AY164" s="18" t="s">
        <v>160</v>
      </c>
      <c r="BE164" s="255">
        <f>IF(N164="základní",J164,0)</f>
        <v>0</v>
      </c>
      <c r="BF164" s="255">
        <f>IF(N164="snížená",J164,0)</f>
        <v>0</v>
      </c>
      <c r="BG164" s="255">
        <f>IF(N164="zákl. přenesená",J164,0)</f>
        <v>0</v>
      </c>
      <c r="BH164" s="255">
        <f>IF(N164="sníž. přenesená",J164,0)</f>
        <v>0</v>
      </c>
      <c r="BI164" s="255">
        <f>IF(N164="nulová",J164,0)</f>
        <v>0</v>
      </c>
      <c r="BJ164" s="18" t="s">
        <v>8</v>
      </c>
      <c r="BK164" s="255">
        <f>ROUND(I164*H164,0)</f>
        <v>0</v>
      </c>
      <c r="BL164" s="18" t="s">
        <v>260</v>
      </c>
      <c r="BM164" s="254" t="s">
        <v>2178</v>
      </c>
    </row>
    <row r="165" s="2" customFormat="1" ht="24.15" customHeight="1">
      <c r="A165" s="39"/>
      <c r="B165" s="40"/>
      <c r="C165" s="278" t="s">
        <v>411</v>
      </c>
      <c r="D165" s="278" t="s">
        <v>173</v>
      </c>
      <c r="E165" s="279" t="s">
        <v>2179</v>
      </c>
      <c r="F165" s="280" t="s">
        <v>2180</v>
      </c>
      <c r="G165" s="281" t="s">
        <v>390</v>
      </c>
      <c r="H165" s="282">
        <v>1</v>
      </c>
      <c r="I165" s="283"/>
      <c r="J165" s="282">
        <f>ROUND(I165*H165,0)</f>
        <v>0</v>
      </c>
      <c r="K165" s="284"/>
      <c r="L165" s="285"/>
      <c r="M165" s="286" t="s">
        <v>1</v>
      </c>
      <c r="N165" s="287" t="s">
        <v>39</v>
      </c>
      <c r="O165" s="92"/>
      <c r="P165" s="252">
        <f>O165*H165</f>
        <v>0</v>
      </c>
      <c r="Q165" s="252">
        <v>0.00080000000000000004</v>
      </c>
      <c r="R165" s="252">
        <f>Q165*H165</f>
        <v>0.00080000000000000004</v>
      </c>
      <c r="S165" s="252">
        <v>0</v>
      </c>
      <c r="T165" s="25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54" t="s">
        <v>438</v>
      </c>
      <c r="AT165" s="254" t="s">
        <v>173</v>
      </c>
      <c r="AU165" s="254" t="s">
        <v>83</v>
      </c>
      <c r="AY165" s="18" t="s">
        <v>160</v>
      </c>
      <c r="BE165" s="255">
        <f>IF(N165="základní",J165,0)</f>
        <v>0</v>
      </c>
      <c r="BF165" s="255">
        <f>IF(N165="snížená",J165,0)</f>
        <v>0</v>
      </c>
      <c r="BG165" s="255">
        <f>IF(N165="zákl. přenesená",J165,0)</f>
        <v>0</v>
      </c>
      <c r="BH165" s="255">
        <f>IF(N165="sníž. přenesená",J165,0)</f>
        <v>0</v>
      </c>
      <c r="BI165" s="255">
        <f>IF(N165="nulová",J165,0)</f>
        <v>0</v>
      </c>
      <c r="BJ165" s="18" t="s">
        <v>8</v>
      </c>
      <c r="BK165" s="255">
        <f>ROUND(I165*H165,0)</f>
        <v>0</v>
      </c>
      <c r="BL165" s="18" t="s">
        <v>260</v>
      </c>
      <c r="BM165" s="254" t="s">
        <v>2181</v>
      </c>
    </row>
    <row r="166" s="2" customFormat="1" ht="33" customHeight="1">
      <c r="A166" s="39"/>
      <c r="B166" s="40"/>
      <c r="C166" s="243" t="s">
        <v>7</v>
      </c>
      <c r="D166" s="243" t="s">
        <v>163</v>
      </c>
      <c r="E166" s="244" t="s">
        <v>2182</v>
      </c>
      <c r="F166" s="245" t="s">
        <v>2183</v>
      </c>
      <c r="G166" s="246" t="s">
        <v>316</v>
      </c>
      <c r="H166" s="247">
        <v>5</v>
      </c>
      <c r="I166" s="248"/>
      <c r="J166" s="247">
        <f>ROUND(I166*H166,0)</f>
        <v>0</v>
      </c>
      <c r="K166" s="249"/>
      <c r="L166" s="45"/>
      <c r="M166" s="250" t="s">
        <v>1</v>
      </c>
      <c r="N166" s="251" t="s">
        <v>39</v>
      </c>
      <c r="O166" s="92"/>
      <c r="P166" s="252">
        <f>O166*H166</f>
        <v>0</v>
      </c>
      <c r="Q166" s="252">
        <v>0.0083999999999999995</v>
      </c>
      <c r="R166" s="252">
        <f>Q166*H166</f>
        <v>0.041999999999999996</v>
      </c>
      <c r="S166" s="252">
        <v>0</v>
      </c>
      <c r="T166" s="253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54" t="s">
        <v>260</v>
      </c>
      <c r="AT166" s="254" t="s">
        <v>163</v>
      </c>
      <c r="AU166" s="254" t="s">
        <v>83</v>
      </c>
      <c r="AY166" s="18" t="s">
        <v>160</v>
      </c>
      <c r="BE166" s="255">
        <f>IF(N166="základní",J166,0)</f>
        <v>0</v>
      </c>
      <c r="BF166" s="255">
        <f>IF(N166="snížená",J166,0)</f>
        <v>0</v>
      </c>
      <c r="BG166" s="255">
        <f>IF(N166="zákl. přenesená",J166,0)</f>
        <v>0</v>
      </c>
      <c r="BH166" s="255">
        <f>IF(N166="sníž. přenesená",J166,0)</f>
        <v>0</v>
      </c>
      <c r="BI166" s="255">
        <f>IF(N166="nulová",J166,0)</f>
        <v>0</v>
      </c>
      <c r="BJ166" s="18" t="s">
        <v>8</v>
      </c>
      <c r="BK166" s="255">
        <f>ROUND(I166*H166,0)</f>
        <v>0</v>
      </c>
      <c r="BL166" s="18" t="s">
        <v>260</v>
      </c>
      <c r="BM166" s="254" t="s">
        <v>2184</v>
      </c>
    </row>
    <row r="167" s="2" customFormat="1" ht="37.8" customHeight="1">
      <c r="A167" s="39"/>
      <c r="B167" s="40"/>
      <c r="C167" s="243" t="s">
        <v>451</v>
      </c>
      <c r="D167" s="243" t="s">
        <v>163</v>
      </c>
      <c r="E167" s="244" t="s">
        <v>2185</v>
      </c>
      <c r="F167" s="245" t="s">
        <v>2186</v>
      </c>
      <c r="G167" s="246" t="s">
        <v>316</v>
      </c>
      <c r="H167" s="247">
        <v>20</v>
      </c>
      <c r="I167" s="248"/>
      <c r="J167" s="247">
        <f>ROUND(I167*H167,0)</f>
        <v>0</v>
      </c>
      <c r="K167" s="249"/>
      <c r="L167" s="45"/>
      <c r="M167" s="250" t="s">
        <v>1</v>
      </c>
      <c r="N167" s="251" t="s">
        <v>39</v>
      </c>
      <c r="O167" s="92"/>
      <c r="P167" s="252">
        <f>O167*H167</f>
        <v>0</v>
      </c>
      <c r="Q167" s="252">
        <v>0.0034429999999999999</v>
      </c>
      <c r="R167" s="252">
        <f>Q167*H167</f>
        <v>0.068860000000000005</v>
      </c>
      <c r="S167" s="252">
        <v>0</v>
      </c>
      <c r="T167" s="25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54" t="s">
        <v>260</v>
      </c>
      <c r="AT167" s="254" t="s">
        <v>163</v>
      </c>
      <c r="AU167" s="254" t="s">
        <v>83</v>
      </c>
      <c r="AY167" s="18" t="s">
        <v>160</v>
      </c>
      <c r="BE167" s="255">
        <f>IF(N167="základní",J167,0)</f>
        <v>0</v>
      </c>
      <c r="BF167" s="255">
        <f>IF(N167="snížená",J167,0)</f>
        <v>0</v>
      </c>
      <c r="BG167" s="255">
        <f>IF(N167="zákl. přenesená",J167,0)</f>
        <v>0</v>
      </c>
      <c r="BH167" s="255">
        <f>IF(N167="sníž. přenesená",J167,0)</f>
        <v>0</v>
      </c>
      <c r="BI167" s="255">
        <f>IF(N167="nulová",J167,0)</f>
        <v>0</v>
      </c>
      <c r="BJ167" s="18" t="s">
        <v>8</v>
      </c>
      <c r="BK167" s="255">
        <f>ROUND(I167*H167,0)</f>
        <v>0</v>
      </c>
      <c r="BL167" s="18" t="s">
        <v>260</v>
      </c>
      <c r="BM167" s="254" t="s">
        <v>2187</v>
      </c>
    </row>
    <row r="168" s="2" customFormat="1" ht="37.8" customHeight="1">
      <c r="A168" s="39"/>
      <c r="B168" s="40"/>
      <c r="C168" s="243" t="s">
        <v>476</v>
      </c>
      <c r="D168" s="243" t="s">
        <v>163</v>
      </c>
      <c r="E168" s="244" t="s">
        <v>2188</v>
      </c>
      <c r="F168" s="245" t="s">
        <v>2189</v>
      </c>
      <c r="G168" s="246" t="s">
        <v>316</v>
      </c>
      <c r="H168" s="247">
        <v>10</v>
      </c>
      <c r="I168" s="248"/>
      <c r="J168" s="247">
        <f>ROUND(I168*H168,0)</f>
        <v>0</v>
      </c>
      <c r="K168" s="249"/>
      <c r="L168" s="45"/>
      <c r="M168" s="250" t="s">
        <v>1</v>
      </c>
      <c r="N168" s="251" t="s">
        <v>39</v>
      </c>
      <c r="O168" s="92"/>
      <c r="P168" s="252">
        <f>O168*H168</f>
        <v>0</v>
      </c>
      <c r="Q168" s="252">
        <v>0.005215</v>
      </c>
      <c r="R168" s="252">
        <f>Q168*H168</f>
        <v>0.052150000000000002</v>
      </c>
      <c r="S168" s="252">
        <v>0</v>
      </c>
      <c r="T168" s="25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54" t="s">
        <v>260</v>
      </c>
      <c r="AT168" s="254" t="s">
        <v>163</v>
      </c>
      <c r="AU168" s="254" t="s">
        <v>83</v>
      </c>
      <c r="AY168" s="18" t="s">
        <v>160</v>
      </c>
      <c r="BE168" s="255">
        <f>IF(N168="základní",J168,0)</f>
        <v>0</v>
      </c>
      <c r="BF168" s="255">
        <f>IF(N168="snížená",J168,0)</f>
        <v>0</v>
      </c>
      <c r="BG168" s="255">
        <f>IF(N168="zákl. přenesená",J168,0)</f>
        <v>0</v>
      </c>
      <c r="BH168" s="255">
        <f>IF(N168="sníž. přenesená",J168,0)</f>
        <v>0</v>
      </c>
      <c r="BI168" s="255">
        <f>IF(N168="nulová",J168,0)</f>
        <v>0</v>
      </c>
      <c r="BJ168" s="18" t="s">
        <v>8</v>
      </c>
      <c r="BK168" s="255">
        <f>ROUND(I168*H168,0)</f>
        <v>0</v>
      </c>
      <c r="BL168" s="18" t="s">
        <v>260</v>
      </c>
      <c r="BM168" s="254" t="s">
        <v>2190</v>
      </c>
    </row>
    <row r="169" s="2" customFormat="1" ht="37.8" customHeight="1">
      <c r="A169" s="39"/>
      <c r="B169" s="40"/>
      <c r="C169" s="243" t="s">
        <v>500</v>
      </c>
      <c r="D169" s="243" t="s">
        <v>163</v>
      </c>
      <c r="E169" s="244" t="s">
        <v>2191</v>
      </c>
      <c r="F169" s="245" t="s">
        <v>2192</v>
      </c>
      <c r="G169" s="246" t="s">
        <v>316</v>
      </c>
      <c r="H169" s="247">
        <v>20</v>
      </c>
      <c r="I169" s="248"/>
      <c r="J169" s="247">
        <f>ROUND(I169*H169,0)</f>
        <v>0</v>
      </c>
      <c r="K169" s="249"/>
      <c r="L169" s="45"/>
      <c r="M169" s="250" t="s">
        <v>1</v>
      </c>
      <c r="N169" s="251" t="s">
        <v>39</v>
      </c>
      <c r="O169" s="92"/>
      <c r="P169" s="252">
        <f>O169*H169</f>
        <v>0</v>
      </c>
      <c r="Q169" s="252">
        <v>0</v>
      </c>
      <c r="R169" s="252">
        <f>Q169*H169</f>
        <v>0</v>
      </c>
      <c r="S169" s="252">
        <v>0.019099999999999999</v>
      </c>
      <c r="T169" s="253">
        <f>S169*H169</f>
        <v>0.38200000000000001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54" t="s">
        <v>260</v>
      </c>
      <c r="AT169" s="254" t="s">
        <v>163</v>
      </c>
      <c r="AU169" s="254" t="s">
        <v>83</v>
      </c>
      <c r="AY169" s="18" t="s">
        <v>160</v>
      </c>
      <c r="BE169" s="255">
        <f>IF(N169="základní",J169,0)</f>
        <v>0</v>
      </c>
      <c r="BF169" s="255">
        <f>IF(N169="snížená",J169,0)</f>
        <v>0</v>
      </c>
      <c r="BG169" s="255">
        <f>IF(N169="zákl. přenesená",J169,0)</f>
        <v>0</v>
      </c>
      <c r="BH169" s="255">
        <f>IF(N169="sníž. přenesená",J169,0)</f>
        <v>0</v>
      </c>
      <c r="BI169" s="255">
        <f>IF(N169="nulová",J169,0)</f>
        <v>0</v>
      </c>
      <c r="BJ169" s="18" t="s">
        <v>8</v>
      </c>
      <c r="BK169" s="255">
        <f>ROUND(I169*H169,0)</f>
        <v>0</v>
      </c>
      <c r="BL169" s="18" t="s">
        <v>260</v>
      </c>
      <c r="BM169" s="254" t="s">
        <v>2193</v>
      </c>
    </row>
    <row r="170" s="2" customFormat="1" ht="37.8" customHeight="1">
      <c r="A170" s="39"/>
      <c r="B170" s="40"/>
      <c r="C170" s="243" t="s">
        <v>504</v>
      </c>
      <c r="D170" s="243" t="s">
        <v>163</v>
      </c>
      <c r="E170" s="244" t="s">
        <v>2194</v>
      </c>
      <c r="F170" s="245" t="s">
        <v>2195</v>
      </c>
      <c r="G170" s="246" t="s">
        <v>316</v>
      </c>
      <c r="H170" s="247">
        <v>15</v>
      </c>
      <c r="I170" s="248"/>
      <c r="J170" s="247">
        <f>ROUND(I170*H170,0)</f>
        <v>0</v>
      </c>
      <c r="K170" s="249"/>
      <c r="L170" s="45"/>
      <c r="M170" s="250" t="s">
        <v>1</v>
      </c>
      <c r="N170" s="251" t="s">
        <v>39</v>
      </c>
      <c r="O170" s="92"/>
      <c r="P170" s="252">
        <f>O170*H170</f>
        <v>0</v>
      </c>
      <c r="Q170" s="252">
        <v>0</v>
      </c>
      <c r="R170" s="252">
        <f>Q170*H170</f>
        <v>0</v>
      </c>
      <c r="S170" s="252">
        <v>0.00464</v>
      </c>
      <c r="T170" s="253">
        <f>S170*H170</f>
        <v>0.069599999999999995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54" t="s">
        <v>260</v>
      </c>
      <c r="AT170" s="254" t="s">
        <v>163</v>
      </c>
      <c r="AU170" s="254" t="s">
        <v>83</v>
      </c>
      <c r="AY170" s="18" t="s">
        <v>160</v>
      </c>
      <c r="BE170" s="255">
        <f>IF(N170="základní",J170,0)</f>
        <v>0</v>
      </c>
      <c r="BF170" s="255">
        <f>IF(N170="snížená",J170,0)</f>
        <v>0</v>
      </c>
      <c r="BG170" s="255">
        <f>IF(N170="zákl. přenesená",J170,0)</f>
        <v>0</v>
      </c>
      <c r="BH170" s="255">
        <f>IF(N170="sníž. přenesená",J170,0)</f>
        <v>0</v>
      </c>
      <c r="BI170" s="255">
        <f>IF(N170="nulová",J170,0)</f>
        <v>0</v>
      </c>
      <c r="BJ170" s="18" t="s">
        <v>8</v>
      </c>
      <c r="BK170" s="255">
        <f>ROUND(I170*H170,0)</f>
        <v>0</v>
      </c>
      <c r="BL170" s="18" t="s">
        <v>260</v>
      </c>
      <c r="BM170" s="254" t="s">
        <v>2196</v>
      </c>
    </row>
    <row r="171" s="2" customFormat="1" ht="37.8" customHeight="1">
      <c r="A171" s="39"/>
      <c r="B171" s="40"/>
      <c r="C171" s="243" t="s">
        <v>518</v>
      </c>
      <c r="D171" s="243" t="s">
        <v>163</v>
      </c>
      <c r="E171" s="244" t="s">
        <v>2197</v>
      </c>
      <c r="F171" s="245" t="s">
        <v>2198</v>
      </c>
      <c r="G171" s="246" t="s">
        <v>390</v>
      </c>
      <c r="H171" s="247">
        <v>1</v>
      </c>
      <c r="I171" s="248"/>
      <c r="J171" s="247">
        <f>ROUND(I171*H171,0)</f>
        <v>0</v>
      </c>
      <c r="K171" s="249"/>
      <c r="L171" s="45"/>
      <c r="M171" s="250" t="s">
        <v>1</v>
      </c>
      <c r="N171" s="251" t="s">
        <v>39</v>
      </c>
      <c r="O171" s="92"/>
      <c r="P171" s="252">
        <f>O171*H171</f>
        <v>0</v>
      </c>
      <c r="Q171" s="252">
        <v>0</v>
      </c>
      <c r="R171" s="252">
        <f>Q171*H171</f>
        <v>0</v>
      </c>
      <c r="S171" s="252">
        <v>0</v>
      </c>
      <c r="T171" s="25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54" t="s">
        <v>260</v>
      </c>
      <c r="AT171" s="254" t="s">
        <v>163</v>
      </c>
      <c r="AU171" s="254" t="s">
        <v>83</v>
      </c>
      <c r="AY171" s="18" t="s">
        <v>160</v>
      </c>
      <c r="BE171" s="255">
        <f>IF(N171="základní",J171,0)</f>
        <v>0</v>
      </c>
      <c r="BF171" s="255">
        <f>IF(N171="snížená",J171,0)</f>
        <v>0</v>
      </c>
      <c r="BG171" s="255">
        <f>IF(N171="zákl. přenesená",J171,0)</f>
        <v>0</v>
      </c>
      <c r="BH171" s="255">
        <f>IF(N171="sníž. přenesená",J171,0)</f>
        <v>0</v>
      </c>
      <c r="BI171" s="255">
        <f>IF(N171="nulová",J171,0)</f>
        <v>0</v>
      </c>
      <c r="BJ171" s="18" t="s">
        <v>8</v>
      </c>
      <c r="BK171" s="255">
        <f>ROUND(I171*H171,0)</f>
        <v>0</v>
      </c>
      <c r="BL171" s="18" t="s">
        <v>260</v>
      </c>
      <c r="BM171" s="254" t="s">
        <v>2199</v>
      </c>
    </row>
    <row r="172" s="2" customFormat="1" ht="16.5" customHeight="1">
      <c r="A172" s="39"/>
      <c r="B172" s="40"/>
      <c r="C172" s="278" t="s">
        <v>524</v>
      </c>
      <c r="D172" s="278" t="s">
        <v>173</v>
      </c>
      <c r="E172" s="279" t="s">
        <v>2200</v>
      </c>
      <c r="F172" s="280" t="s">
        <v>2201</v>
      </c>
      <c r="G172" s="281" t="s">
        <v>390</v>
      </c>
      <c r="H172" s="282">
        <v>1</v>
      </c>
      <c r="I172" s="283"/>
      <c r="J172" s="282">
        <f>ROUND(I172*H172,0)</f>
        <v>0</v>
      </c>
      <c r="K172" s="284"/>
      <c r="L172" s="285"/>
      <c r="M172" s="286" t="s">
        <v>1</v>
      </c>
      <c r="N172" s="287" t="s">
        <v>39</v>
      </c>
      <c r="O172" s="92"/>
      <c r="P172" s="252">
        <f>O172*H172</f>
        <v>0</v>
      </c>
      <c r="Q172" s="252">
        <v>0.0045999999999999999</v>
      </c>
      <c r="R172" s="252">
        <f>Q172*H172</f>
        <v>0.0045999999999999999</v>
      </c>
      <c r="S172" s="252">
        <v>0</v>
      </c>
      <c r="T172" s="25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54" t="s">
        <v>438</v>
      </c>
      <c r="AT172" s="254" t="s">
        <v>173</v>
      </c>
      <c r="AU172" s="254" t="s">
        <v>83</v>
      </c>
      <c r="AY172" s="18" t="s">
        <v>160</v>
      </c>
      <c r="BE172" s="255">
        <f>IF(N172="základní",J172,0)</f>
        <v>0</v>
      </c>
      <c r="BF172" s="255">
        <f>IF(N172="snížená",J172,0)</f>
        <v>0</v>
      </c>
      <c r="BG172" s="255">
        <f>IF(N172="zákl. přenesená",J172,0)</f>
        <v>0</v>
      </c>
      <c r="BH172" s="255">
        <f>IF(N172="sníž. přenesená",J172,0)</f>
        <v>0</v>
      </c>
      <c r="BI172" s="255">
        <f>IF(N172="nulová",J172,0)</f>
        <v>0</v>
      </c>
      <c r="BJ172" s="18" t="s">
        <v>8</v>
      </c>
      <c r="BK172" s="255">
        <f>ROUND(I172*H172,0)</f>
        <v>0</v>
      </c>
      <c r="BL172" s="18" t="s">
        <v>260</v>
      </c>
      <c r="BM172" s="254" t="s">
        <v>2202</v>
      </c>
    </row>
    <row r="173" s="2" customFormat="1" ht="37.8" customHeight="1">
      <c r="A173" s="39"/>
      <c r="B173" s="40"/>
      <c r="C173" s="243" t="s">
        <v>700</v>
      </c>
      <c r="D173" s="243" t="s">
        <v>163</v>
      </c>
      <c r="E173" s="244" t="s">
        <v>2203</v>
      </c>
      <c r="F173" s="245" t="s">
        <v>2204</v>
      </c>
      <c r="G173" s="246" t="s">
        <v>316</v>
      </c>
      <c r="H173" s="247">
        <v>5</v>
      </c>
      <c r="I173" s="248"/>
      <c r="J173" s="247">
        <f>ROUND(I173*H173,0)</f>
        <v>0</v>
      </c>
      <c r="K173" s="249"/>
      <c r="L173" s="45"/>
      <c r="M173" s="250" t="s">
        <v>1</v>
      </c>
      <c r="N173" s="251" t="s">
        <v>39</v>
      </c>
      <c r="O173" s="92"/>
      <c r="P173" s="252">
        <f>O173*H173</f>
        <v>0</v>
      </c>
      <c r="Q173" s="252">
        <v>0</v>
      </c>
      <c r="R173" s="252">
        <f>Q173*H173</f>
        <v>0</v>
      </c>
      <c r="S173" s="252">
        <v>0</v>
      </c>
      <c r="T173" s="25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54" t="s">
        <v>260</v>
      </c>
      <c r="AT173" s="254" t="s">
        <v>163</v>
      </c>
      <c r="AU173" s="254" t="s">
        <v>83</v>
      </c>
      <c r="AY173" s="18" t="s">
        <v>160</v>
      </c>
      <c r="BE173" s="255">
        <f>IF(N173="základní",J173,0)</f>
        <v>0</v>
      </c>
      <c r="BF173" s="255">
        <f>IF(N173="snížená",J173,0)</f>
        <v>0</v>
      </c>
      <c r="BG173" s="255">
        <f>IF(N173="zákl. přenesená",J173,0)</f>
        <v>0</v>
      </c>
      <c r="BH173" s="255">
        <f>IF(N173="sníž. přenesená",J173,0)</f>
        <v>0</v>
      </c>
      <c r="BI173" s="255">
        <f>IF(N173="nulová",J173,0)</f>
        <v>0</v>
      </c>
      <c r="BJ173" s="18" t="s">
        <v>8</v>
      </c>
      <c r="BK173" s="255">
        <f>ROUND(I173*H173,0)</f>
        <v>0</v>
      </c>
      <c r="BL173" s="18" t="s">
        <v>260</v>
      </c>
      <c r="BM173" s="254" t="s">
        <v>2205</v>
      </c>
    </row>
    <row r="174" s="2" customFormat="1" ht="24.15" customHeight="1">
      <c r="A174" s="39"/>
      <c r="B174" s="40"/>
      <c r="C174" s="278" t="s">
        <v>366</v>
      </c>
      <c r="D174" s="278" t="s">
        <v>173</v>
      </c>
      <c r="E174" s="279" t="s">
        <v>2206</v>
      </c>
      <c r="F174" s="280" t="s">
        <v>2207</v>
      </c>
      <c r="G174" s="281" t="s">
        <v>390</v>
      </c>
      <c r="H174" s="282">
        <v>6</v>
      </c>
      <c r="I174" s="283"/>
      <c r="J174" s="282">
        <f>ROUND(I174*H174,0)</f>
        <v>0</v>
      </c>
      <c r="K174" s="284"/>
      <c r="L174" s="285"/>
      <c r="M174" s="286" t="s">
        <v>1</v>
      </c>
      <c r="N174" s="287" t="s">
        <v>39</v>
      </c>
      <c r="O174" s="92"/>
      <c r="P174" s="252">
        <f>O174*H174</f>
        <v>0</v>
      </c>
      <c r="Q174" s="252">
        <v>0.015900000000000001</v>
      </c>
      <c r="R174" s="252">
        <f>Q174*H174</f>
        <v>0.095400000000000013</v>
      </c>
      <c r="S174" s="252">
        <v>0</v>
      </c>
      <c r="T174" s="25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54" t="s">
        <v>438</v>
      </c>
      <c r="AT174" s="254" t="s">
        <v>173</v>
      </c>
      <c r="AU174" s="254" t="s">
        <v>83</v>
      </c>
      <c r="AY174" s="18" t="s">
        <v>160</v>
      </c>
      <c r="BE174" s="255">
        <f>IF(N174="základní",J174,0)</f>
        <v>0</v>
      </c>
      <c r="BF174" s="255">
        <f>IF(N174="snížená",J174,0)</f>
        <v>0</v>
      </c>
      <c r="BG174" s="255">
        <f>IF(N174="zákl. přenesená",J174,0)</f>
        <v>0</v>
      </c>
      <c r="BH174" s="255">
        <f>IF(N174="sníž. přenesená",J174,0)</f>
        <v>0</v>
      </c>
      <c r="BI174" s="255">
        <f>IF(N174="nulová",J174,0)</f>
        <v>0</v>
      </c>
      <c r="BJ174" s="18" t="s">
        <v>8</v>
      </c>
      <c r="BK174" s="255">
        <f>ROUND(I174*H174,0)</f>
        <v>0</v>
      </c>
      <c r="BL174" s="18" t="s">
        <v>260</v>
      </c>
      <c r="BM174" s="254" t="s">
        <v>2208</v>
      </c>
    </row>
    <row r="175" s="14" customFormat="1">
      <c r="A175" s="14"/>
      <c r="B175" s="267"/>
      <c r="C175" s="268"/>
      <c r="D175" s="258" t="s">
        <v>169</v>
      </c>
      <c r="E175" s="269" t="s">
        <v>1</v>
      </c>
      <c r="F175" s="270" t="s">
        <v>2209</v>
      </c>
      <c r="G175" s="268"/>
      <c r="H175" s="271">
        <v>6</v>
      </c>
      <c r="I175" s="272"/>
      <c r="J175" s="268"/>
      <c r="K175" s="268"/>
      <c r="L175" s="273"/>
      <c r="M175" s="274"/>
      <c r="N175" s="275"/>
      <c r="O175" s="275"/>
      <c r="P175" s="275"/>
      <c r="Q175" s="275"/>
      <c r="R175" s="275"/>
      <c r="S175" s="275"/>
      <c r="T175" s="27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7" t="s">
        <v>169</v>
      </c>
      <c r="AU175" s="277" t="s">
        <v>83</v>
      </c>
      <c r="AV175" s="14" t="s">
        <v>83</v>
      </c>
      <c r="AW175" s="14" t="s">
        <v>31</v>
      </c>
      <c r="AX175" s="14" t="s">
        <v>8</v>
      </c>
      <c r="AY175" s="277" t="s">
        <v>160</v>
      </c>
    </row>
    <row r="176" s="2" customFormat="1" ht="37.8" customHeight="1">
      <c r="A176" s="39"/>
      <c r="B176" s="40"/>
      <c r="C176" s="243" t="s">
        <v>724</v>
      </c>
      <c r="D176" s="243" t="s">
        <v>163</v>
      </c>
      <c r="E176" s="244" t="s">
        <v>2210</v>
      </c>
      <c r="F176" s="245" t="s">
        <v>2211</v>
      </c>
      <c r="G176" s="246" t="s">
        <v>316</v>
      </c>
      <c r="H176" s="247">
        <v>5</v>
      </c>
      <c r="I176" s="248"/>
      <c r="J176" s="247">
        <f>ROUND(I176*H176,0)</f>
        <v>0</v>
      </c>
      <c r="K176" s="249"/>
      <c r="L176" s="45"/>
      <c r="M176" s="250" t="s">
        <v>1</v>
      </c>
      <c r="N176" s="251" t="s">
        <v>39</v>
      </c>
      <c r="O176" s="92"/>
      <c r="P176" s="252">
        <f>O176*H176</f>
        <v>0</v>
      </c>
      <c r="Q176" s="252">
        <v>0.0013400000000000001</v>
      </c>
      <c r="R176" s="252">
        <f>Q176*H176</f>
        <v>0.0067000000000000002</v>
      </c>
      <c r="S176" s="252">
        <v>0</v>
      </c>
      <c r="T176" s="25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54" t="s">
        <v>260</v>
      </c>
      <c r="AT176" s="254" t="s">
        <v>163</v>
      </c>
      <c r="AU176" s="254" t="s">
        <v>83</v>
      </c>
      <c r="AY176" s="18" t="s">
        <v>160</v>
      </c>
      <c r="BE176" s="255">
        <f>IF(N176="základní",J176,0)</f>
        <v>0</v>
      </c>
      <c r="BF176" s="255">
        <f>IF(N176="snížená",J176,0)</f>
        <v>0</v>
      </c>
      <c r="BG176" s="255">
        <f>IF(N176="zákl. přenesená",J176,0)</f>
        <v>0</v>
      </c>
      <c r="BH176" s="255">
        <f>IF(N176="sníž. přenesená",J176,0)</f>
        <v>0</v>
      </c>
      <c r="BI176" s="255">
        <f>IF(N176="nulová",J176,0)</f>
        <v>0</v>
      </c>
      <c r="BJ176" s="18" t="s">
        <v>8</v>
      </c>
      <c r="BK176" s="255">
        <f>ROUND(I176*H176,0)</f>
        <v>0</v>
      </c>
      <c r="BL176" s="18" t="s">
        <v>260</v>
      </c>
      <c r="BM176" s="254" t="s">
        <v>2212</v>
      </c>
    </row>
    <row r="177" s="2" customFormat="1" ht="37.8" customHeight="1">
      <c r="A177" s="39"/>
      <c r="B177" s="40"/>
      <c r="C177" s="243" t="s">
        <v>730</v>
      </c>
      <c r="D177" s="243" t="s">
        <v>163</v>
      </c>
      <c r="E177" s="244" t="s">
        <v>2213</v>
      </c>
      <c r="F177" s="245" t="s">
        <v>2214</v>
      </c>
      <c r="G177" s="246" t="s">
        <v>316</v>
      </c>
      <c r="H177" s="247">
        <v>20</v>
      </c>
      <c r="I177" s="248"/>
      <c r="J177" s="247">
        <f>ROUND(I177*H177,0)</f>
        <v>0</v>
      </c>
      <c r="K177" s="249"/>
      <c r="L177" s="45"/>
      <c r="M177" s="250" t="s">
        <v>1</v>
      </c>
      <c r="N177" s="251" t="s">
        <v>39</v>
      </c>
      <c r="O177" s="92"/>
      <c r="P177" s="252">
        <f>O177*H177</f>
        <v>0</v>
      </c>
      <c r="Q177" s="252">
        <v>0.00069999999999999999</v>
      </c>
      <c r="R177" s="252">
        <f>Q177*H177</f>
        <v>0.014</v>
      </c>
      <c r="S177" s="252">
        <v>0</v>
      </c>
      <c r="T177" s="25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54" t="s">
        <v>260</v>
      </c>
      <c r="AT177" s="254" t="s">
        <v>163</v>
      </c>
      <c r="AU177" s="254" t="s">
        <v>83</v>
      </c>
      <c r="AY177" s="18" t="s">
        <v>160</v>
      </c>
      <c r="BE177" s="255">
        <f>IF(N177="základní",J177,0)</f>
        <v>0</v>
      </c>
      <c r="BF177" s="255">
        <f>IF(N177="snížená",J177,0)</f>
        <v>0</v>
      </c>
      <c r="BG177" s="255">
        <f>IF(N177="zákl. přenesená",J177,0)</f>
        <v>0</v>
      </c>
      <c r="BH177" s="255">
        <f>IF(N177="sníž. přenesená",J177,0)</f>
        <v>0</v>
      </c>
      <c r="BI177" s="255">
        <f>IF(N177="nulová",J177,0)</f>
        <v>0</v>
      </c>
      <c r="BJ177" s="18" t="s">
        <v>8</v>
      </c>
      <c r="BK177" s="255">
        <f>ROUND(I177*H177,0)</f>
        <v>0</v>
      </c>
      <c r="BL177" s="18" t="s">
        <v>260</v>
      </c>
      <c r="BM177" s="254" t="s">
        <v>2215</v>
      </c>
    </row>
    <row r="178" s="2" customFormat="1" ht="37.8" customHeight="1">
      <c r="A178" s="39"/>
      <c r="B178" s="40"/>
      <c r="C178" s="243" t="s">
        <v>438</v>
      </c>
      <c r="D178" s="243" t="s">
        <v>163</v>
      </c>
      <c r="E178" s="244" t="s">
        <v>2216</v>
      </c>
      <c r="F178" s="245" t="s">
        <v>2217</v>
      </c>
      <c r="G178" s="246" t="s">
        <v>316</v>
      </c>
      <c r="H178" s="247">
        <v>10</v>
      </c>
      <c r="I178" s="248"/>
      <c r="J178" s="247">
        <f>ROUND(I178*H178,0)</f>
        <v>0</v>
      </c>
      <c r="K178" s="249"/>
      <c r="L178" s="45"/>
      <c r="M178" s="250" t="s">
        <v>1</v>
      </c>
      <c r="N178" s="251" t="s">
        <v>39</v>
      </c>
      <c r="O178" s="92"/>
      <c r="P178" s="252">
        <f>O178*H178</f>
        <v>0</v>
      </c>
      <c r="Q178" s="252">
        <v>0.00083000000000000001</v>
      </c>
      <c r="R178" s="252">
        <f>Q178*H178</f>
        <v>0.0083000000000000001</v>
      </c>
      <c r="S178" s="252">
        <v>0</v>
      </c>
      <c r="T178" s="25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54" t="s">
        <v>260</v>
      </c>
      <c r="AT178" s="254" t="s">
        <v>163</v>
      </c>
      <c r="AU178" s="254" t="s">
        <v>83</v>
      </c>
      <c r="AY178" s="18" t="s">
        <v>160</v>
      </c>
      <c r="BE178" s="255">
        <f>IF(N178="základní",J178,0)</f>
        <v>0</v>
      </c>
      <c r="BF178" s="255">
        <f>IF(N178="snížená",J178,0)</f>
        <v>0</v>
      </c>
      <c r="BG178" s="255">
        <f>IF(N178="zákl. přenesená",J178,0)</f>
        <v>0</v>
      </c>
      <c r="BH178" s="255">
        <f>IF(N178="sníž. přenesená",J178,0)</f>
        <v>0</v>
      </c>
      <c r="BI178" s="255">
        <f>IF(N178="nulová",J178,0)</f>
        <v>0</v>
      </c>
      <c r="BJ178" s="18" t="s">
        <v>8</v>
      </c>
      <c r="BK178" s="255">
        <f>ROUND(I178*H178,0)</f>
        <v>0</v>
      </c>
      <c r="BL178" s="18" t="s">
        <v>260</v>
      </c>
      <c r="BM178" s="254" t="s">
        <v>2218</v>
      </c>
    </row>
    <row r="179" s="2" customFormat="1" ht="24.15" customHeight="1">
      <c r="A179" s="39"/>
      <c r="B179" s="40"/>
      <c r="C179" s="243" t="s">
        <v>440</v>
      </c>
      <c r="D179" s="243" t="s">
        <v>163</v>
      </c>
      <c r="E179" s="244" t="s">
        <v>2219</v>
      </c>
      <c r="F179" s="245" t="s">
        <v>2220</v>
      </c>
      <c r="G179" s="246" t="s">
        <v>390</v>
      </c>
      <c r="H179" s="247">
        <v>9</v>
      </c>
      <c r="I179" s="248"/>
      <c r="J179" s="247">
        <f>ROUND(I179*H179,0)</f>
        <v>0</v>
      </c>
      <c r="K179" s="249"/>
      <c r="L179" s="45"/>
      <c r="M179" s="250" t="s">
        <v>1</v>
      </c>
      <c r="N179" s="251" t="s">
        <v>39</v>
      </c>
      <c r="O179" s="92"/>
      <c r="P179" s="252">
        <f>O179*H179</f>
        <v>0</v>
      </c>
      <c r="Q179" s="252">
        <v>0</v>
      </c>
      <c r="R179" s="252">
        <f>Q179*H179</f>
        <v>0</v>
      </c>
      <c r="S179" s="252">
        <v>0</v>
      </c>
      <c r="T179" s="253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54" t="s">
        <v>260</v>
      </c>
      <c r="AT179" s="254" t="s">
        <v>163</v>
      </c>
      <c r="AU179" s="254" t="s">
        <v>83</v>
      </c>
      <c r="AY179" s="18" t="s">
        <v>160</v>
      </c>
      <c r="BE179" s="255">
        <f>IF(N179="základní",J179,0)</f>
        <v>0</v>
      </c>
      <c r="BF179" s="255">
        <f>IF(N179="snížená",J179,0)</f>
        <v>0</v>
      </c>
      <c r="BG179" s="255">
        <f>IF(N179="zákl. přenesená",J179,0)</f>
        <v>0</v>
      </c>
      <c r="BH179" s="255">
        <f>IF(N179="sníž. přenesená",J179,0)</f>
        <v>0</v>
      </c>
      <c r="BI179" s="255">
        <f>IF(N179="nulová",J179,0)</f>
        <v>0</v>
      </c>
      <c r="BJ179" s="18" t="s">
        <v>8</v>
      </c>
      <c r="BK179" s="255">
        <f>ROUND(I179*H179,0)</f>
        <v>0</v>
      </c>
      <c r="BL179" s="18" t="s">
        <v>260</v>
      </c>
      <c r="BM179" s="254" t="s">
        <v>2221</v>
      </c>
    </row>
    <row r="180" s="2" customFormat="1" ht="49.05" customHeight="1">
      <c r="A180" s="39"/>
      <c r="B180" s="40"/>
      <c r="C180" s="243" t="s">
        <v>251</v>
      </c>
      <c r="D180" s="243" t="s">
        <v>163</v>
      </c>
      <c r="E180" s="244" t="s">
        <v>2222</v>
      </c>
      <c r="F180" s="245" t="s">
        <v>2223</v>
      </c>
      <c r="G180" s="246" t="s">
        <v>335</v>
      </c>
      <c r="H180" s="247">
        <v>0.40000000000000002</v>
      </c>
      <c r="I180" s="248"/>
      <c r="J180" s="247">
        <f>ROUND(I180*H180,0)</f>
        <v>0</v>
      </c>
      <c r="K180" s="249"/>
      <c r="L180" s="45"/>
      <c r="M180" s="250" t="s">
        <v>1</v>
      </c>
      <c r="N180" s="251" t="s">
        <v>39</v>
      </c>
      <c r="O180" s="92"/>
      <c r="P180" s="252">
        <f>O180*H180</f>
        <v>0</v>
      </c>
      <c r="Q180" s="252">
        <v>0</v>
      </c>
      <c r="R180" s="252">
        <f>Q180*H180</f>
        <v>0</v>
      </c>
      <c r="S180" s="252">
        <v>0</v>
      </c>
      <c r="T180" s="253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54" t="s">
        <v>260</v>
      </c>
      <c r="AT180" s="254" t="s">
        <v>163</v>
      </c>
      <c r="AU180" s="254" t="s">
        <v>83</v>
      </c>
      <c r="AY180" s="18" t="s">
        <v>160</v>
      </c>
      <c r="BE180" s="255">
        <f>IF(N180="základní",J180,0)</f>
        <v>0</v>
      </c>
      <c r="BF180" s="255">
        <f>IF(N180="snížená",J180,0)</f>
        <v>0</v>
      </c>
      <c r="BG180" s="255">
        <f>IF(N180="zákl. přenesená",J180,0)</f>
        <v>0</v>
      </c>
      <c r="BH180" s="255">
        <f>IF(N180="sníž. přenesená",J180,0)</f>
        <v>0</v>
      </c>
      <c r="BI180" s="255">
        <f>IF(N180="nulová",J180,0)</f>
        <v>0</v>
      </c>
      <c r="BJ180" s="18" t="s">
        <v>8</v>
      </c>
      <c r="BK180" s="255">
        <f>ROUND(I180*H180,0)</f>
        <v>0</v>
      </c>
      <c r="BL180" s="18" t="s">
        <v>260</v>
      </c>
      <c r="BM180" s="254" t="s">
        <v>2224</v>
      </c>
    </row>
    <row r="181" s="12" customFormat="1" ht="22.8" customHeight="1">
      <c r="A181" s="12"/>
      <c r="B181" s="227"/>
      <c r="C181" s="228"/>
      <c r="D181" s="229" t="s">
        <v>73</v>
      </c>
      <c r="E181" s="241" t="s">
        <v>2225</v>
      </c>
      <c r="F181" s="241" t="s">
        <v>2226</v>
      </c>
      <c r="G181" s="228"/>
      <c r="H181" s="228"/>
      <c r="I181" s="231"/>
      <c r="J181" s="242">
        <f>BK181</f>
        <v>0</v>
      </c>
      <c r="K181" s="228"/>
      <c r="L181" s="233"/>
      <c r="M181" s="234"/>
      <c r="N181" s="235"/>
      <c r="O181" s="235"/>
      <c r="P181" s="236">
        <f>SUM(P182:P190)</f>
        <v>0</v>
      </c>
      <c r="Q181" s="235"/>
      <c r="R181" s="236">
        <f>SUM(R182:R190)</f>
        <v>0.28192</v>
      </c>
      <c r="S181" s="235"/>
      <c r="T181" s="237">
        <f>SUM(T182:T190)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38" t="s">
        <v>83</v>
      </c>
      <c r="AT181" s="239" t="s">
        <v>73</v>
      </c>
      <c r="AU181" s="239" t="s">
        <v>8</v>
      </c>
      <c r="AY181" s="238" t="s">
        <v>160</v>
      </c>
      <c r="BK181" s="240">
        <f>SUM(BK182:BK190)</f>
        <v>0</v>
      </c>
    </row>
    <row r="182" s="2" customFormat="1" ht="33" customHeight="1">
      <c r="A182" s="39"/>
      <c r="B182" s="40"/>
      <c r="C182" s="243" t="s">
        <v>302</v>
      </c>
      <c r="D182" s="243" t="s">
        <v>163</v>
      </c>
      <c r="E182" s="244" t="s">
        <v>2227</v>
      </c>
      <c r="F182" s="245" t="s">
        <v>2228</v>
      </c>
      <c r="G182" s="246" t="s">
        <v>390</v>
      </c>
      <c r="H182" s="247">
        <v>2</v>
      </c>
      <c r="I182" s="248"/>
      <c r="J182" s="247">
        <f>ROUND(I182*H182,0)</f>
        <v>0</v>
      </c>
      <c r="K182" s="249"/>
      <c r="L182" s="45"/>
      <c r="M182" s="250" t="s">
        <v>1</v>
      </c>
      <c r="N182" s="251" t="s">
        <v>39</v>
      </c>
      <c r="O182" s="92"/>
      <c r="P182" s="252">
        <f>O182*H182</f>
        <v>0</v>
      </c>
      <c r="Q182" s="252">
        <v>0</v>
      </c>
      <c r="R182" s="252">
        <f>Q182*H182</f>
        <v>0</v>
      </c>
      <c r="S182" s="252">
        <v>0</v>
      </c>
      <c r="T182" s="253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54" t="s">
        <v>260</v>
      </c>
      <c r="AT182" s="254" t="s">
        <v>163</v>
      </c>
      <c r="AU182" s="254" t="s">
        <v>83</v>
      </c>
      <c r="AY182" s="18" t="s">
        <v>160</v>
      </c>
      <c r="BE182" s="255">
        <f>IF(N182="základní",J182,0)</f>
        <v>0</v>
      </c>
      <c r="BF182" s="255">
        <f>IF(N182="snížená",J182,0)</f>
        <v>0</v>
      </c>
      <c r="BG182" s="255">
        <f>IF(N182="zákl. přenesená",J182,0)</f>
        <v>0</v>
      </c>
      <c r="BH182" s="255">
        <f>IF(N182="sníž. přenesená",J182,0)</f>
        <v>0</v>
      </c>
      <c r="BI182" s="255">
        <f>IF(N182="nulová",J182,0)</f>
        <v>0</v>
      </c>
      <c r="BJ182" s="18" t="s">
        <v>8</v>
      </c>
      <c r="BK182" s="255">
        <f>ROUND(I182*H182,0)</f>
        <v>0</v>
      </c>
      <c r="BL182" s="18" t="s">
        <v>260</v>
      </c>
      <c r="BM182" s="254" t="s">
        <v>2229</v>
      </c>
    </row>
    <row r="183" s="2" customFormat="1" ht="55.5" customHeight="1">
      <c r="A183" s="39"/>
      <c r="B183" s="40"/>
      <c r="C183" s="278" t="s">
        <v>493</v>
      </c>
      <c r="D183" s="278" t="s">
        <v>173</v>
      </c>
      <c r="E183" s="279" t="s">
        <v>2230</v>
      </c>
      <c r="F183" s="280" t="s">
        <v>2231</v>
      </c>
      <c r="G183" s="281" t="s">
        <v>390</v>
      </c>
      <c r="H183" s="282">
        <v>2</v>
      </c>
      <c r="I183" s="283"/>
      <c r="J183" s="282">
        <f>ROUND(I183*H183,0)</f>
        <v>0</v>
      </c>
      <c r="K183" s="284"/>
      <c r="L183" s="285"/>
      <c r="M183" s="286" t="s">
        <v>1</v>
      </c>
      <c r="N183" s="287" t="s">
        <v>39</v>
      </c>
      <c r="O183" s="92"/>
      <c r="P183" s="252">
        <f>O183*H183</f>
        <v>0</v>
      </c>
      <c r="Q183" s="252">
        <v>0.0275</v>
      </c>
      <c r="R183" s="252">
        <f>Q183*H183</f>
        <v>0.055</v>
      </c>
      <c r="S183" s="252">
        <v>0</v>
      </c>
      <c r="T183" s="25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54" t="s">
        <v>438</v>
      </c>
      <c r="AT183" s="254" t="s">
        <v>173</v>
      </c>
      <c r="AU183" s="254" t="s">
        <v>83</v>
      </c>
      <c r="AY183" s="18" t="s">
        <v>160</v>
      </c>
      <c r="BE183" s="255">
        <f>IF(N183="základní",J183,0)</f>
        <v>0</v>
      </c>
      <c r="BF183" s="255">
        <f>IF(N183="snížená",J183,0)</f>
        <v>0</v>
      </c>
      <c r="BG183" s="255">
        <f>IF(N183="zákl. přenesená",J183,0)</f>
        <v>0</v>
      </c>
      <c r="BH183" s="255">
        <f>IF(N183="sníž. přenesená",J183,0)</f>
        <v>0</v>
      </c>
      <c r="BI183" s="255">
        <f>IF(N183="nulová",J183,0)</f>
        <v>0</v>
      </c>
      <c r="BJ183" s="18" t="s">
        <v>8</v>
      </c>
      <c r="BK183" s="255">
        <f>ROUND(I183*H183,0)</f>
        <v>0</v>
      </c>
      <c r="BL183" s="18" t="s">
        <v>260</v>
      </c>
      <c r="BM183" s="254" t="s">
        <v>2232</v>
      </c>
    </row>
    <row r="184" s="2" customFormat="1" ht="66.75" customHeight="1">
      <c r="A184" s="39"/>
      <c r="B184" s="40"/>
      <c r="C184" s="278" t="s">
        <v>196</v>
      </c>
      <c r="D184" s="278" t="s">
        <v>173</v>
      </c>
      <c r="E184" s="279" t="s">
        <v>2233</v>
      </c>
      <c r="F184" s="280" t="s">
        <v>1412</v>
      </c>
      <c r="G184" s="281" t="s">
        <v>1672</v>
      </c>
      <c r="H184" s="282">
        <v>2</v>
      </c>
      <c r="I184" s="283"/>
      <c r="J184" s="282">
        <f>ROUND(I184*H184,0)</f>
        <v>0</v>
      </c>
      <c r="K184" s="284"/>
      <c r="L184" s="285"/>
      <c r="M184" s="286" t="s">
        <v>1</v>
      </c>
      <c r="N184" s="287" t="s">
        <v>39</v>
      </c>
      <c r="O184" s="92"/>
      <c r="P184" s="252">
        <f>O184*H184</f>
        <v>0</v>
      </c>
      <c r="Q184" s="252">
        <v>0.00346</v>
      </c>
      <c r="R184" s="252">
        <f>Q184*H184</f>
        <v>0.0069199999999999999</v>
      </c>
      <c r="S184" s="252">
        <v>0</v>
      </c>
      <c r="T184" s="253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54" t="s">
        <v>438</v>
      </c>
      <c r="AT184" s="254" t="s">
        <v>173</v>
      </c>
      <c r="AU184" s="254" t="s">
        <v>83</v>
      </c>
      <c r="AY184" s="18" t="s">
        <v>160</v>
      </c>
      <c r="BE184" s="255">
        <f>IF(N184="základní",J184,0)</f>
        <v>0</v>
      </c>
      <c r="BF184" s="255">
        <f>IF(N184="snížená",J184,0)</f>
        <v>0</v>
      </c>
      <c r="BG184" s="255">
        <f>IF(N184="zákl. přenesená",J184,0)</f>
        <v>0</v>
      </c>
      <c r="BH184" s="255">
        <f>IF(N184="sníž. přenesená",J184,0)</f>
        <v>0</v>
      </c>
      <c r="BI184" s="255">
        <f>IF(N184="nulová",J184,0)</f>
        <v>0</v>
      </c>
      <c r="BJ184" s="18" t="s">
        <v>8</v>
      </c>
      <c r="BK184" s="255">
        <f>ROUND(I184*H184,0)</f>
        <v>0</v>
      </c>
      <c r="BL184" s="18" t="s">
        <v>260</v>
      </c>
      <c r="BM184" s="254" t="s">
        <v>2234</v>
      </c>
    </row>
    <row r="185" s="14" customFormat="1">
      <c r="A185" s="14"/>
      <c r="B185" s="267"/>
      <c r="C185" s="268"/>
      <c r="D185" s="258" t="s">
        <v>169</v>
      </c>
      <c r="E185" s="268"/>
      <c r="F185" s="270" t="s">
        <v>2235</v>
      </c>
      <c r="G185" s="268"/>
      <c r="H185" s="271">
        <v>2</v>
      </c>
      <c r="I185" s="272"/>
      <c r="J185" s="268"/>
      <c r="K185" s="268"/>
      <c r="L185" s="273"/>
      <c r="M185" s="274"/>
      <c r="N185" s="275"/>
      <c r="O185" s="275"/>
      <c r="P185" s="275"/>
      <c r="Q185" s="275"/>
      <c r="R185" s="275"/>
      <c r="S185" s="275"/>
      <c r="T185" s="27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77" t="s">
        <v>169</v>
      </c>
      <c r="AU185" s="277" t="s">
        <v>83</v>
      </c>
      <c r="AV185" s="14" t="s">
        <v>83</v>
      </c>
      <c r="AW185" s="14" t="s">
        <v>4</v>
      </c>
      <c r="AX185" s="14" t="s">
        <v>8</v>
      </c>
      <c r="AY185" s="277" t="s">
        <v>160</v>
      </c>
    </row>
    <row r="186" s="2" customFormat="1" ht="24.15" customHeight="1">
      <c r="A186" s="39"/>
      <c r="B186" s="40"/>
      <c r="C186" s="278" t="s">
        <v>487</v>
      </c>
      <c r="D186" s="278" t="s">
        <v>173</v>
      </c>
      <c r="E186" s="279" t="s">
        <v>2236</v>
      </c>
      <c r="F186" s="280" t="s">
        <v>2237</v>
      </c>
      <c r="G186" s="281" t="s">
        <v>390</v>
      </c>
      <c r="H186" s="282">
        <v>2</v>
      </c>
      <c r="I186" s="283"/>
      <c r="J186" s="282">
        <f>ROUND(I186*H186,0)</f>
        <v>0</v>
      </c>
      <c r="K186" s="284"/>
      <c r="L186" s="285"/>
      <c r="M186" s="286" t="s">
        <v>1</v>
      </c>
      <c r="N186" s="287" t="s">
        <v>39</v>
      </c>
      <c r="O186" s="92"/>
      <c r="P186" s="252">
        <f>O186*H186</f>
        <v>0</v>
      </c>
      <c r="Q186" s="252">
        <v>0.0275</v>
      </c>
      <c r="R186" s="252">
        <f>Q186*H186</f>
        <v>0.055</v>
      </c>
      <c r="S186" s="252">
        <v>0</v>
      </c>
      <c r="T186" s="253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54" t="s">
        <v>438</v>
      </c>
      <c r="AT186" s="254" t="s">
        <v>173</v>
      </c>
      <c r="AU186" s="254" t="s">
        <v>83</v>
      </c>
      <c r="AY186" s="18" t="s">
        <v>160</v>
      </c>
      <c r="BE186" s="255">
        <f>IF(N186="základní",J186,0)</f>
        <v>0</v>
      </c>
      <c r="BF186" s="255">
        <f>IF(N186="snížená",J186,0)</f>
        <v>0</v>
      </c>
      <c r="BG186" s="255">
        <f>IF(N186="zákl. přenesená",J186,0)</f>
        <v>0</v>
      </c>
      <c r="BH186" s="255">
        <f>IF(N186="sníž. přenesená",J186,0)</f>
        <v>0</v>
      </c>
      <c r="BI186" s="255">
        <f>IF(N186="nulová",J186,0)</f>
        <v>0</v>
      </c>
      <c r="BJ186" s="18" t="s">
        <v>8</v>
      </c>
      <c r="BK186" s="255">
        <f>ROUND(I186*H186,0)</f>
        <v>0</v>
      </c>
      <c r="BL186" s="18" t="s">
        <v>260</v>
      </c>
      <c r="BM186" s="254" t="s">
        <v>2238</v>
      </c>
    </row>
    <row r="187" s="2" customFormat="1" ht="16.5" customHeight="1">
      <c r="A187" s="39"/>
      <c r="B187" s="40"/>
      <c r="C187" s="278" t="s">
        <v>458</v>
      </c>
      <c r="D187" s="278" t="s">
        <v>173</v>
      </c>
      <c r="E187" s="279" t="s">
        <v>2239</v>
      </c>
      <c r="F187" s="280" t="s">
        <v>2240</v>
      </c>
      <c r="G187" s="281" t="s">
        <v>390</v>
      </c>
      <c r="H187" s="282">
        <v>2</v>
      </c>
      <c r="I187" s="283"/>
      <c r="J187" s="282">
        <f>ROUND(I187*H187,0)</f>
        <v>0</v>
      </c>
      <c r="K187" s="284"/>
      <c r="L187" s="285"/>
      <c r="M187" s="286" t="s">
        <v>1</v>
      </c>
      <c r="N187" s="287" t="s">
        <v>39</v>
      </c>
      <c r="O187" s="92"/>
      <c r="P187" s="252">
        <f>O187*H187</f>
        <v>0</v>
      </c>
      <c r="Q187" s="252">
        <v>0.0275</v>
      </c>
      <c r="R187" s="252">
        <f>Q187*H187</f>
        <v>0.055</v>
      </c>
      <c r="S187" s="252">
        <v>0</v>
      </c>
      <c r="T187" s="253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54" t="s">
        <v>438</v>
      </c>
      <c r="AT187" s="254" t="s">
        <v>173</v>
      </c>
      <c r="AU187" s="254" t="s">
        <v>83</v>
      </c>
      <c r="AY187" s="18" t="s">
        <v>160</v>
      </c>
      <c r="BE187" s="255">
        <f>IF(N187="základní",J187,0)</f>
        <v>0</v>
      </c>
      <c r="BF187" s="255">
        <f>IF(N187="snížená",J187,0)</f>
        <v>0</v>
      </c>
      <c r="BG187" s="255">
        <f>IF(N187="zákl. přenesená",J187,0)</f>
        <v>0</v>
      </c>
      <c r="BH187" s="255">
        <f>IF(N187="sníž. přenesená",J187,0)</f>
        <v>0</v>
      </c>
      <c r="BI187" s="255">
        <f>IF(N187="nulová",J187,0)</f>
        <v>0</v>
      </c>
      <c r="BJ187" s="18" t="s">
        <v>8</v>
      </c>
      <c r="BK187" s="255">
        <f>ROUND(I187*H187,0)</f>
        <v>0</v>
      </c>
      <c r="BL187" s="18" t="s">
        <v>260</v>
      </c>
      <c r="BM187" s="254" t="s">
        <v>2241</v>
      </c>
    </row>
    <row r="188" s="2" customFormat="1" ht="24.15" customHeight="1">
      <c r="A188" s="39"/>
      <c r="B188" s="40"/>
      <c r="C188" s="278" t="s">
        <v>463</v>
      </c>
      <c r="D188" s="278" t="s">
        <v>173</v>
      </c>
      <c r="E188" s="279" t="s">
        <v>2242</v>
      </c>
      <c r="F188" s="280" t="s">
        <v>2243</v>
      </c>
      <c r="G188" s="281" t="s">
        <v>390</v>
      </c>
      <c r="H188" s="282">
        <v>2</v>
      </c>
      <c r="I188" s="283"/>
      <c r="J188" s="282">
        <f>ROUND(I188*H188,0)</f>
        <v>0</v>
      </c>
      <c r="K188" s="284"/>
      <c r="L188" s="285"/>
      <c r="M188" s="286" t="s">
        <v>1</v>
      </c>
      <c r="N188" s="287" t="s">
        <v>39</v>
      </c>
      <c r="O188" s="92"/>
      <c r="P188" s="252">
        <f>O188*H188</f>
        <v>0</v>
      </c>
      <c r="Q188" s="252">
        <v>0.0275</v>
      </c>
      <c r="R188" s="252">
        <f>Q188*H188</f>
        <v>0.055</v>
      </c>
      <c r="S188" s="252">
        <v>0</v>
      </c>
      <c r="T188" s="253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54" t="s">
        <v>438</v>
      </c>
      <c r="AT188" s="254" t="s">
        <v>173</v>
      </c>
      <c r="AU188" s="254" t="s">
        <v>83</v>
      </c>
      <c r="AY188" s="18" t="s">
        <v>160</v>
      </c>
      <c r="BE188" s="255">
        <f>IF(N188="základní",J188,0)</f>
        <v>0</v>
      </c>
      <c r="BF188" s="255">
        <f>IF(N188="snížená",J188,0)</f>
        <v>0</v>
      </c>
      <c r="BG188" s="255">
        <f>IF(N188="zákl. přenesená",J188,0)</f>
        <v>0</v>
      </c>
      <c r="BH188" s="255">
        <f>IF(N188="sníž. přenesená",J188,0)</f>
        <v>0</v>
      </c>
      <c r="BI188" s="255">
        <f>IF(N188="nulová",J188,0)</f>
        <v>0</v>
      </c>
      <c r="BJ188" s="18" t="s">
        <v>8</v>
      </c>
      <c r="BK188" s="255">
        <f>ROUND(I188*H188,0)</f>
        <v>0</v>
      </c>
      <c r="BL188" s="18" t="s">
        <v>260</v>
      </c>
      <c r="BM188" s="254" t="s">
        <v>2244</v>
      </c>
    </row>
    <row r="189" s="2" customFormat="1" ht="24.15" customHeight="1">
      <c r="A189" s="39"/>
      <c r="B189" s="40"/>
      <c r="C189" s="278" t="s">
        <v>179</v>
      </c>
      <c r="D189" s="278" t="s">
        <v>173</v>
      </c>
      <c r="E189" s="279" t="s">
        <v>2245</v>
      </c>
      <c r="F189" s="280" t="s">
        <v>2246</v>
      </c>
      <c r="G189" s="281" t="s">
        <v>390</v>
      </c>
      <c r="H189" s="282">
        <v>2</v>
      </c>
      <c r="I189" s="283"/>
      <c r="J189" s="282">
        <f>ROUND(I189*H189,0)</f>
        <v>0</v>
      </c>
      <c r="K189" s="284"/>
      <c r="L189" s="285"/>
      <c r="M189" s="286" t="s">
        <v>1</v>
      </c>
      <c r="N189" s="287" t="s">
        <v>39</v>
      </c>
      <c r="O189" s="92"/>
      <c r="P189" s="252">
        <f>O189*H189</f>
        <v>0</v>
      </c>
      <c r="Q189" s="252">
        <v>0.0275</v>
      </c>
      <c r="R189" s="252">
        <f>Q189*H189</f>
        <v>0.055</v>
      </c>
      <c r="S189" s="252">
        <v>0</v>
      </c>
      <c r="T189" s="253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54" t="s">
        <v>438</v>
      </c>
      <c r="AT189" s="254" t="s">
        <v>173</v>
      </c>
      <c r="AU189" s="254" t="s">
        <v>83</v>
      </c>
      <c r="AY189" s="18" t="s">
        <v>160</v>
      </c>
      <c r="BE189" s="255">
        <f>IF(N189="základní",J189,0)</f>
        <v>0</v>
      </c>
      <c r="BF189" s="255">
        <f>IF(N189="snížená",J189,0)</f>
        <v>0</v>
      </c>
      <c r="BG189" s="255">
        <f>IF(N189="zákl. přenesená",J189,0)</f>
        <v>0</v>
      </c>
      <c r="BH189" s="255">
        <f>IF(N189="sníž. přenesená",J189,0)</f>
        <v>0</v>
      </c>
      <c r="BI189" s="255">
        <f>IF(N189="nulová",J189,0)</f>
        <v>0</v>
      </c>
      <c r="BJ189" s="18" t="s">
        <v>8</v>
      </c>
      <c r="BK189" s="255">
        <f>ROUND(I189*H189,0)</f>
        <v>0</v>
      </c>
      <c r="BL189" s="18" t="s">
        <v>260</v>
      </c>
      <c r="BM189" s="254" t="s">
        <v>2247</v>
      </c>
    </row>
    <row r="190" s="2" customFormat="1" ht="24.15" customHeight="1">
      <c r="A190" s="39"/>
      <c r="B190" s="40"/>
      <c r="C190" s="278" t="s">
        <v>190</v>
      </c>
      <c r="D190" s="278" t="s">
        <v>173</v>
      </c>
      <c r="E190" s="279" t="s">
        <v>2248</v>
      </c>
      <c r="F190" s="280" t="s">
        <v>2249</v>
      </c>
      <c r="G190" s="281" t="s">
        <v>390</v>
      </c>
      <c r="H190" s="282">
        <v>2</v>
      </c>
      <c r="I190" s="283"/>
      <c r="J190" s="282">
        <f>ROUND(I190*H190,0)</f>
        <v>0</v>
      </c>
      <c r="K190" s="284"/>
      <c r="L190" s="285"/>
      <c r="M190" s="321" t="s">
        <v>1</v>
      </c>
      <c r="N190" s="322" t="s">
        <v>39</v>
      </c>
      <c r="O190" s="318"/>
      <c r="P190" s="319">
        <f>O190*H190</f>
        <v>0</v>
      </c>
      <c r="Q190" s="319">
        <v>0</v>
      </c>
      <c r="R190" s="319">
        <f>Q190*H190</f>
        <v>0</v>
      </c>
      <c r="S190" s="319">
        <v>0</v>
      </c>
      <c r="T190" s="320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54" t="s">
        <v>176</v>
      </c>
      <c r="AT190" s="254" t="s">
        <v>173</v>
      </c>
      <c r="AU190" s="254" t="s">
        <v>83</v>
      </c>
      <c r="AY190" s="18" t="s">
        <v>160</v>
      </c>
      <c r="BE190" s="255">
        <f>IF(N190="základní",J190,0)</f>
        <v>0</v>
      </c>
      <c r="BF190" s="255">
        <f>IF(N190="snížená",J190,0)</f>
        <v>0</v>
      </c>
      <c r="BG190" s="255">
        <f>IF(N190="zákl. přenesená",J190,0)</f>
        <v>0</v>
      </c>
      <c r="BH190" s="255">
        <f>IF(N190="sníž. přenesená",J190,0)</f>
        <v>0</v>
      </c>
      <c r="BI190" s="255">
        <f>IF(N190="nulová",J190,0)</f>
        <v>0</v>
      </c>
      <c r="BJ190" s="18" t="s">
        <v>8</v>
      </c>
      <c r="BK190" s="255">
        <f>ROUND(I190*H190,0)</f>
        <v>0</v>
      </c>
      <c r="BL190" s="18" t="s">
        <v>167</v>
      </c>
      <c r="BM190" s="254" t="s">
        <v>2250</v>
      </c>
    </row>
    <row r="191" s="2" customFormat="1" ht="6.96" customHeight="1">
      <c r="A191" s="39"/>
      <c r="B191" s="67"/>
      <c r="C191" s="68"/>
      <c r="D191" s="68"/>
      <c r="E191" s="68"/>
      <c r="F191" s="68"/>
      <c r="G191" s="68"/>
      <c r="H191" s="68"/>
      <c r="I191" s="68"/>
      <c r="J191" s="68"/>
      <c r="K191" s="68"/>
      <c r="L191" s="45"/>
      <c r="M191" s="39"/>
      <c r="O191" s="39"/>
      <c r="P191" s="39"/>
      <c r="Q191" s="39"/>
      <c r="R191" s="39"/>
      <c r="S191" s="39"/>
      <c r="T191" s="39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</row>
  </sheetData>
  <sheetProtection sheet="1" autoFilter="0" formatColumns="0" formatRows="0" objects="1" scenarios="1" spinCount="100000" saltValue="XgOm997NZUOeGbL+HjSytJJ6O6YuH2PgTF54YfYFt6ZSuH1TN5Raw+nDVtU/iUvW0Za6ptyrNBVVEW58OWsMMA==" hashValue="lLCu5prUCfj07Ezs4XE9o46y625bsc+qT8Fdlps2rLx+Z5BX72zKiRMqXAWQeZ/gJr5fDqSb78PMV1q9ch9myw==" algorithmName="SHA-512" password="CC35"/>
  <autoFilter ref="C136:K190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09:F109"/>
    <mergeCell ref="D110:F110"/>
    <mergeCell ref="D111:F111"/>
    <mergeCell ref="D112:F112"/>
    <mergeCell ref="D113:F113"/>
    <mergeCell ref="E125:H125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83</v>
      </c>
    </row>
    <row r="4" s="1" customFormat="1" ht="24.96" customHeight="1">
      <c r="B4" s="21"/>
      <c r="D4" s="149" t="s">
        <v>109</v>
      </c>
      <c r="L4" s="21"/>
      <c r="M4" s="150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Příloha č.1a - Škola hrou, Trutnov, ZŠ R. Frimla 816</v>
      </c>
      <c r="F7" s="151"/>
      <c r="G7" s="151"/>
      <c r="H7" s="151"/>
      <c r="L7" s="21"/>
    </row>
    <row r="8" s="1" customFormat="1" ht="12" customHeight="1">
      <c r="B8" s="21"/>
      <c r="D8" s="151" t="s">
        <v>110</v>
      </c>
      <c r="L8" s="21"/>
    </row>
    <row r="9" s="2" customFormat="1" ht="16.5" customHeight="1">
      <c r="A9" s="39"/>
      <c r="B9" s="45"/>
      <c r="C9" s="39"/>
      <c r="D9" s="39"/>
      <c r="E9" s="152" t="s">
        <v>1656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1657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2251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2005</v>
      </c>
      <c r="G14" s="39"/>
      <c r="H14" s="39"/>
      <c r="I14" s="151" t="s">
        <v>22</v>
      </c>
      <c r="J14" s="154" t="str">
        <f>'Rekapitulace stavby'!AN8</f>
        <v>10. 5. 2024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21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21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32</v>
      </c>
      <c r="E25" s="39"/>
      <c r="F25" s="39"/>
      <c r="G25" s="39"/>
      <c r="H25" s="39"/>
      <c r="I25" s="151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21</v>
      </c>
      <c r="F26" s="39"/>
      <c r="G26" s="39"/>
      <c r="H26" s="39"/>
      <c r="I26" s="151" t="s">
        <v>27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33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142" t="s">
        <v>112</v>
      </c>
      <c r="E32" s="39"/>
      <c r="F32" s="39"/>
      <c r="G32" s="39"/>
      <c r="H32" s="39"/>
      <c r="I32" s="39"/>
      <c r="J32" s="160">
        <f>J98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113</v>
      </c>
      <c r="E33" s="39"/>
      <c r="F33" s="39"/>
      <c r="G33" s="39"/>
      <c r="H33" s="39"/>
      <c r="I33" s="39"/>
      <c r="J33" s="160">
        <f>J110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2" t="s">
        <v>34</v>
      </c>
      <c r="E34" s="39"/>
      <c r="F34" s="39"/>
      <c r="G34" s="39"/>
      <c r="H34" s="39"/>
      <c r="I34" s="39"/>
      <c r="J34" s="163">
        <f>ROUND(J32 + J33,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9"/>
      <c r="E35" s="159"/>
      <c r="F35" s="159"/>
      <c r="G35" s="159"/>
      <c r="H35" s="159"/>
      <c r="I35" s="159"/>
      <c r="J35" s="159"/>
      <c r="K35" s="15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4" t="s">
        <v>36</v>
      </c>
      <c r="G36" s="39"/>
      <c r="H36" s="39"/>
      <c r="I36" s="164" t="s">
        <v>35</v>
      </c>
      <c r="J36" s="164" t="s">
        <v>37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5" t="s">
        <v>38</v>
      </c>
      <c r="E37" s="151" t="s">
        <v>39</v>
      </c>
      <c r="F37" s="166">
        <f>ROUND((SUM(BE110:BE117) + SUM(BE139:BE209)),  2)</f>
        <v>0</v>
      </c>
      <c r="G37" s="39"/>
      <c r="H37" s="39"/>
      <c r="I37" s="167">
        <v>0.20999999999999999</v>
      </c>
      <c r="J37" s="166">
        <f>ROUND(((SUM(BE110:BE117) + SUM(BE139:BE209))*I37),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1" t="s">
        <v>40</v>
      </c>
      <c r="F38" s="166">
        <f>ROUND((SUM(BF110:BF117) + SUM(BF139:BF209)),  2)</f>
        <v>0</v>
      </c>
      <c r="G38" s="39"/>
      <c r="H38" s="39"/>
      <c r="I38" s="167">
        <v>0.12</v>
      </c>
      <c r="J38" s="166">
        <f>ROUND(((SUM(BF110:BF117) + SUM(BF139:BF209))*I38),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41</v>
      </c>
      <c r="F39" s="166">
        <f>ROUND((SUM(BG110:BG117) + SUM(BG139:BG209)),  2)</f>
        <v>0</v>
      </c>
      <c r="G39" s="39"/>
      <c r="H39" s="39"/>
      <c r="I39" s="167">
        <v>0.20999999999999999</v>
      </c>
      <c r="J39" s="166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1" t="s">
        <v>42</v>
      </c>
      <c r="F40" s="166">
        <f>ROUND((SUM(BH110:BH117) + SUM(BH139:BH209)),  2)</f>
        <v>0</v>
      </c>
      <c r="G40" s="39"/>
      <c r="H40" s="39"/>
      <c r="I40" s="167">
        <v>0.12</v>
      </c>
      <c r="J40" s="166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1" t="s">
        <v>43</v>
      </c>
      <c r="F41" s="166">
        <f>ROUND((SUM(BI110:BI117) + SUM(BI139:BI209)),  2)</f>
        <v>0</v>
      </c>
      <c r="G41" s="39"/>
      <c r="H41" s="39"/>
      <c r="I41" s="167">
        <v>0</v>
      </c>
      <c r="J41" s="166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8"/>
      <c r="D43" s="169" t="s">
        <v>44</v>
      </c>
      <c r="E43" s="170"/>
      <c r="F43" s="170"/>
      <c r="G43" s="171" t="s">
        <v>45</v>
      </c>
      <c r="H43" s="172" t="s">
        <v>46</v>
      </c>
      <c r="I43" s="170"/>
      <c r="J43" s="173">
        <f>SUM(J34:J41)</f>
        <v>0</v>
      </c>
      <c r="K43" s="174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5" t="s">
        <v>47</v>
      </c>
      <c r="E50" s="176"/>
      <c r="F50" s="176"/>
      <c r="G50" s="175" t="s">
        <v>48</v>
      </c>
      <c r="H50" s="176"/>
      <c r="I50" s="176"/>
      <c r="J50" s="176"/>
      <c r="K50" s="17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7" t="s">
        <v>49</v>
      </c>
      <c r="E61" s="178"/>
      <c r="F61" s="179" t="s">
        <v>50</v>
      </c>
      <c r="G61" s="177" t="s">
        <v>49</v>
      </c>
      <c r="H61" s="178"/>
      <c r="I61" s="178"/>
      <c r="J61" s="180" t="s">
        <v>50</v>
      </c>
      <c r="K61" s="17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5" t="s">
        <v>51</v>
      </c>
      <c r="E65" s="181"/>
      <c r="F65" s="181"/>
      <c r="G65" s="175" t="s">
        <v>52</v>
      </c>
      <c r="H65" s="181"/>
      <c r="I65" s="181"/>
      <c r="J65" s="181"/>
      <c r="K65" s="18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7" t="s">
        <v>49</v>
      </c>
      <c r="E76" s="178"/>
      <c r="F76" s="179" t="s">
        <v>50</v>
      </c>
      <c r="G76" s="177" t="s">
        <v>49</v>
      </c>
      <c r="H76" s="178"/>
      <c r="I76" s="178"/>
      <c r="J76" s="180" t="s">
        <v>50</v>
      </c>
      <c r="K76" s="17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6" t="str">
        <f>E7</f>
        <v>Příloha č.1a - Škola hrou, Trutnov, ZŠ R. Frimla 816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6" t="s">
        <v>1656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1657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ZTI - Zdravotní technika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Rudolfa Frimla 816, 541 01 Trutnov</v>
      </c>
      <c r="G91" s="41"/>
      <c r="H91" s="41"/>
      <c r="I91" s="33" t="s">
        <v>22</v>
      </c>
      <c r="J91" s="80" t="str">
        <f>IF(J14="","",J14)</f>
        <v>10. 5. 2024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33" t="s">
        <v>30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32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7" t="s">
        <v>115</v>
      </c>
      <c r="D96" s="188"/>
      <c r="E96" s="188"/>
      <c r="F96" s="188"/>
      <c r="G96" s="188"/>
      <c r="H96" s="188"/>
      <c r="I96" s="188"/>
      <c r="J96" s="189" t="s">
        <v>116</v>
      </c>
      <c r="K96" s="188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90" t="s">
        <v>117</v>
      </c>
      <c r="D98" s="41"/>
      <c r="E98" s="41"/>
      <c r="F98" s="41"/>
      <c r="G98" s="41"/>
      <c r="H98" s="41"/>
      <c r="I98" s="41"/>
      <c r="J98" s="111">
        <f>J139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118</v>
      </c>
    </row>
    <row r="99" s="9" customFormat="1" ht="24.96" customHeight="1">
      <c r="A99" s="9"/>
      <c r="B99" s="191"/>
      <c r="C99" s="192"/>
      <c r="D99" s="193" t="s">
        <v>119</v>
      </c>
      <c r="E99" s="194"/>
      <c r="F99" s="194"/>
      <c r="G99" s="194"/>
      <c r="H99" s="194"/>
      <c r="I99" s="194"/>
      <c r="J99" s="195">
        <f>J140</f>
        <v>0</v>
      </c>
      <c r="K99" s="192"/>
      <c r="L99" s="19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7"/>
      <c r="C100" s="134"/>
      <c r="D100" s="198" t="s">
        <v>533</v>
      </c>
      <c r="E100" s="199"/>
      <c r="F100" s="199"/>
      <c r="G100" s="199"/>
      <c r="H100" s="199"/>
      <c r="I100" s="199"/>
      <c r="J100" s="200">
        <f>J141</f>
        <v>0</v>
      </c>
      <c r="K100" s="134"/>
      <c r="L100" s="20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34"/>
      <c r="D101" s="198" t="s">
        <v>121</v>
      </c>
      <c r="E101" s="199"/>
      <c r="F101" s="199"/>
      <c r="G101" s="199"/>
      <c r="H101" s="199"/>
      <c r="I101" s="199"/>
      <c r="J101" s="200">
        <f>J144</f>
        <v>0</v>
      </c>
      <c r="K101" s="134"/>
      <c r="L101" s="20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34"/>
      <c r="D102" s="198" t="s">
        <v>122</v>
      </c>
      <c r="E102" s="199"/>
      <c r="F102" s="199"/>
      <c r="G102" s="199"/>
      <c r="H102" s="199"/>
      <c r="I102" s="199"/>
      <c r="J102" s="200">
        <f>J146</f>
        <v>0</v>
      </c>
      <c r="K102" s="134"/>
      <c r="L102" s="20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1"/>
      <c r="C103" s="192"/>
      <c r="D103" s="193" t="s">
        <v>123</v>
      </c>
      <c r="E103" s="194"/>
      <c r="F103" s="194"/>
      <c r="G103" s="194"/>
      <c r="H103" s="194"/>
      <c r="I103" s="194"/>
      <c r="J103" s="195">
        <f>J154</f>
        <v>0</v>
      </c>
      <c r="K103" s="192"/>
      <c r="L103" s="19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7"/>
      <c r="C104" s="134"/>
      <c r="D104" s="198" t="s">
        <v>535</v>
      </c>
      <c r="E104" s="199"/>
      <c r="F104" s="199"/>
      <c r="G104" s="199"/>
      <c r="H104" s="199"/>
      <c r="I104" s="199"/>
      <c r="J104" s="200">
        <f>J155</f>
        <v>0</v>
      </c>
      <c r="K104" s="134"/>
      <c r="L104" s="20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7"/>
      <c r="C105" s="134"/>
      <c r="D105" s="198" t="s">
        <v>2252</v>
      </c>
      <c r="E105" s="199"/>
      <c r="F105" s="199"/>
      <c r="G105" s="199"/>
      <c r="H105" s="199"/>
      <c r="I105" s="199"/>
      <c r="J105" s="200">
        <f>J174</f>
        <v>0</v>
      </c>
      <c r="K105" s="134"/>
      <c r="L105" s="20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7"/>
      <c r="C106" s="134"/>
      <c r="D106" s="198" t="s">
        <v>126</v>
      </c>
      <c r="E106" s="199"/>
      <c r="F106" s="199"/>
      <c r="G106" s="199"/>
      <c r="H106" s="199"/>
      <c r="I106" s="199"/>
      <c r="J106" s="200">
        <f>J189</f>
        <v>0</v>
      </c>
      <c r="K106" s="134"/>
      <c r="L106" s="20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7"/>
      <c r="C107" s="134"/>
      <c r="D107" s="198" t="s">
        <v>2253</v>
      </c>
      <c r="E107" s="199"/>
      <c r="F107" s="199"/>
      <c r="G107" s="199"/>
      <c r="H107" s="199"/>
      <c r="I107" s="199"/>
      <c r="J107" s="200">
        <f>J206</f>
        <v>0</v>
      </c>
      <c r="K107" s="134"/>
      <c r="L107" s="20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9.28" customHeight="1">
      <c r="A110" s="39"/>
      <c r="B110" s="40"/>
      <c r="C110" s="190" t="s">
        <v>136</v>
      </c>
      <c r="D110" s="41"/>
      <c r="E110" s="41"/>
      <c r="F110" s="41"/>
      <c r="G110" s="41"/>
      <c r="H110" s="41"/>
      <c r="I110" s="41"/>
      <c r="J110" s="202">
        <f>ROUND(J111 + J112 + J113 + J114 + J115 + J116,2)</f>
        <v>0</v>
      </c>
      <c r="K110" s="41"/>
      <c r="L110" s="64"/>
      <c r="N110" s="203" t="s">
        <v>38</v>
      </c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8" customHeight="1">
      <c r="A111" s="39"/>
      <c r="B111" s="40"/>
      <c r="C111" s="41"/>
      <c r="D111" s="204" t="s">
        <v>137</v>
      </c>
      <c r="E111" s="205"/>
      <c r="F111" s="205"/>
      <c r="G111" s="41"/>
      <c r="H111" s="41"/>
      <c r="I111" s="41"/>
      <c r="J111" s="206">
        <v>0</v>
      </c>
      <c r="K111" s="41"/>
      <c r="L111" s="207"/>
      <c r="M111" s="208"/>
      <c r="N111" s="209" t="s">
        <v>39</v>
      </c>
      <c r="O111" s="208"/>
      <c r="P111" s="208"/>
      <c r="Q111" s="208"/>
      <c r="R111" s="208"/>
      <c r="S111" s="210"/>
      <c r="T111" s="210"/>
      <c r="U111" s="210"/>
      <c r="V111" s="210"/>
      <c r="W111" s="210"/>
      <c r="X111" s="210"/>
      <c r="Y111" s="210"/>
      <c r="Z111" s="210"/>
      <c r="AA111" s="210"/>
      <c r="AB111" s="210"/>
      <c r="AC111" s="210"/>
      <c r="AD111" s="210"/>
      <c r="AE111" s="210"/>
      <c r="AF111" s="208"/>
      <c r="AG111" s="208"/>
      <c r="AH111" s="208"/>
      <c r="AI111" s="208"/>
      <c r="AJ111" s="208"/>
      <c r="AK111" s="208"/>
      <c r="AL111" s="208"/>
      <c r="AM111" s="208"/>
      <c r="AN111" s="208"/>
      <c r="AO111" s="208"/>
      <c r="AP111" s="208"/>
      <c r="AQ111" s="208"/>
      <c r="AR111" s="208"/>
      <c r="AS111" s="208"/>
      <c r="AT111" s="208"/>
      <c r="AU111" s="208"/>
      <c r="AV111" s="208"/>
      <c r="AW111" s="208"/>
      <c r="AX111" s="208"/>
      <c r="AY111" s="211" t="s">
        <v>107</v>
      </c>
      <c r="AZ111" s="208"/>
      <c r="BA111" s="208"/>
      <c r="BB111" s="208"/>
      <c r="BC111" s="208"/>
      <c r="BD111" s="208"/>
      <c r="BE111" s="212">
        <f>IF(N111="základní",J111,0)</f>
        <v>0</v>
      </c>
      <c r="BF111" s="212">
        <f>IF(N111="snížená",J111,0)</f>
        <v>0</v>
      </c>
      <c r="BG111" s="212">
        <f>IF(N111="zákl. přenesená",J111,0)</f>
        <v>0</v>
      </c>
      <c r="BH111" s="212">
        <f>IF(N111="sníž. přenesená",J111,0)</f>
        <v>0</v>
      </c>
      <c r="BI111" s="212">
        <f>IF(N111="nulová",J111,0)</f>
        <v>0</v>
      </c>
      <c r="BJ111" s="211" t="s">
        <v>8</v>
      </c>
      <c r="BK111" s="208"/>
      <c r="BL111" s="208"/>
      <c r="BM111" s="208"/>
    </row>
    <row r="112" s="2" customFormat="1" ht="18" customHeight="1">
      <c r="A112" s="39"/>
      <c r="B112" s="40"/>
      <c r="C112" s="41"/>
      <c r="D112" s="204" t="s">
        <v>1666</v>
      </c>
      <c r="E112" s="205"/>
      <c r="F112" s="205"/>
      <c r="G112" s="41"/>
      <c r="H112" s="41"/>
      <c r="I112" s="41"/>
      <c r="J112" s="206">
        <v>0</v>
      </c>
      <c r="K112" s="41"/>
      <c r="L112" s="207"/>
      <c r="M112" s="208"/>
      <c r="N112" s="209" t="s">
        <v>39</v>
      </c>
      <c r="O112" s="208"/>
      <c r="P112" s="208"/>
      <c r="Q112" s="208"/>
      <c r="R112" s="208"/>
      <c r="S112" s="210"/>
      <c r="T112" s="210"/>
      <c r="U112" s="210"/>
      <c r="V112" s="210"/>
      <c r="W112" s="210"/>
      <c r="X112" s="210"/>
      <c r="Y112" s="210"/>
      <c r="Z112" s="210"/>
      <c r="AA112" s="210"/>
      <c r="AB112" s="210"/>
      <c r="AC112" s="210"/>
      <c r="AD112" s="210"/>
      <c r="AE112" s="210"/>
      <c r="AF112" s="208"/>
      <c r="AG112" s="208"/>
      <c r="AH112" s="208"/>
      <c r="AI112" s="208"/>
      <c r="AJ112" s="208"/>
      <c r="AK112" s="208"/>
      <c r="AL112" s="208"/>
      <c r="AM112" s="208"/>
      <c r="AN112" s="208"/>
      <c r="AO112" s="208"/>
      <c r="AP112" s="208"/>
      <c r="AQ112" s="208"/>
      <c r="AR112" s="208"/>
      <c r="AS112" s="208"/>
      <c r="AT112" s="208"/>
      <c r="AU112" s="208"/>
      <c r="AV112" s="208"/>
      <c r="AW112" s="208"/>
      <c r="AX112" s="208"/>
      <c r="AY112" s="211" t="s">
        <v>107</v>
      </c>
      <c r="AZ112" s="208"/>
      <c r="BA112" s="208"/>
      <c r="BB112" s="208"/>
      <c r="BC112" s="208"/>
      <c r="BD112" s="208"/>
      <c r="BE112" s="212">
        <f>IF(N112="základní",J112,0)</f>
        <v>0</v>
      </c>
      <c r="BF112" s="212">
        <f>IF(N112="snížená",J112,0)</f>
        <v>0</v>
      </c>
      <c r="BG112" s="212">
        <f>IF(N112="zákl. přenesená",J112,0)</f>
        <v>0</v>
      </c>
      <c r="BH112" s="212">
        <f>IF(N112="sníž. přenesená",J112,0)</f>
        <v>0</v>
      </c>
      <c r="BI112" s="212">
        <f>IF(N112="nulová",J112,0)</f>
        <v>0</v>
      </c>
      <c r="BJ112" s="211" t="s">
        <v>8</v>
      </c>
      <c r="BK112" s="208"/>
      <c r="BL112" s="208"/>
      <c r="BM112" s="208"/>
    </row>
    <row r="113" s="2" customFormat="1" ht="18" customHeight="1">
      <c r="A113" s="39"/>
      <c r="B113" s="40"/>
      <c r="C113" s="41"/>
      <c r="D113" s="204" t="s">
        <v>139</v>
      </c>
      <c r="E113" s="205"/>
      <c r="F113" s="205"/>
      <c r="G113" s="41"/>
      <c r="H113" s="41"/>
      <c r="I113" s="41"/>
      <c r="J113" s="206">
        <v>0</v>
      </c>
      <c r="K113" s="41"/>
      <c r="L113" s="207"/>
      <c r="M113" s="208"/>
      <c r="N113" s="209" t="s">
        <v>39</v>
      </c>
      <c r="O113" s="208"/>
      <c r="P113" s="208"/>
      <c r="Q113" s="208"/>
      <c r="R113" s="208"/>
      <c r="S113" s="210"/>
      <c r="T113" s="210"/>
      <c r="U113" s="210"/>
      <c r="V113" s="210"/>
      <c r="W113" s="210"/>
      <c r="X113" s="210"/>
      <c r="Y113" s="210"/>
      <c r="Z113" s="210"/>
      <c r="AA113" s="210"/>
      <c r="AB113" s="210"/>
      <c r="AC113" s="210"/>
      <c r="AD113" s="210"/>
      <c r="AE113" s="210"/>
      <c r="AF113" s="208"/>
      <c r="AG113" s="208"/>
      <c r="AH113" s="208"/>
      <c r="AI113" s="208"/>
      <c r="AJ113" s="208"/>
      <c r="AK113" s="208"/>
      <c r="AL113" s="208"/>
      <c r="AM113" s="208"/>
      <c r="AN113" s="208"/>
      <c r="AO113" s="208"/>
      <c r="AP113" s="208"/>
      <c r="AQ113" s="208"/>
      <c r="AR113" s="208"/>
      <c r="AS113" s="208"/>
      <c r="AT113" s="208"/>
      <c r="AU113" s="208"/>
      <c r="AV113" s="208"/>
      <c r="AW113" s="208"/>
      <c r="AX113" s="208"/>
      <c r="AY113" s="211" t="s">
        <v>107</v>
      </c>
      <c r="AZ113" s="208"/>
      <c r="BA113" s="208"/>
      <c r="BB113" s="208"/>
      <c r="BC113" s="208"/>
      <c r="BD113" s="208"/>
      <c r="BE113" s="212">
        <f>IF(N113="základní",J113,0)</f>
        <v>0</v>
      </c>
      <c r="BF113" s="212">
        <f>IF(N113="snížená",J113,0)</f>
        <v>0</v>
      </c>
      <c r="BG113" s="212">
        <f>IF(N113="zákl. přenesená",J113,0)</f>
        <v>0</v>
      </c>
      <c r="BH113" s="212">
        <f>IF(N113="sníž. přenesená",J113,0)</f>
        <v>0</v>
      </c>
      <c r="BI113" s="212">
        <f>IF(N113="nulová",J113,0)</f>
        <v>0</v>
      </c>
      <c r="BJ113" s="211" t="s">
        <v>8</v>
      </c>
      <c r="BK113" s="208"/>
      <c r="BL113" s="208"/>
      <c r="BM113" s="208"/>
    </row>
    <row r="114" s="2" customFormat="1" ht="18" customHeight="1">
      <c r="A114" s="39"/>
      <c r="B114" s="40"/>
      <c r="C114" s="41"/>
      <c r="D114" s="204" t="s">
        <v>140</v>
      </c>
      <c r="E114" s="205"/>
      <c r="F114" s="205"/>
      <c r="G114" s="41"/>
      <c r="H114" s="41"/>
      <c r="I114" s="41"/>
      <c r="J114" s="206">
        <v>0</v>
      </c>
      <c r="K114" s="41"/>
      <c r="L114" s="207"/>
      <c r="M114" s="208"/>
      <c r="N114" s="209" t="s">
        <v>39</v>
      </c>
      <c r="O114" s="208"/>
      <c r="P114" s="208"/>
      <c r="Q114" s="208"/>
      <c r="R114" s="208"/>
      <c r="S114" s="210"/>
      <c r="T114" s="210"/>
      <c r="U114" s="210"/>
      <c r="V114" s="210"/>
      <c r="W114" s="210"/>
      <c r="X114" s="210"/>
      <c r="Y114" s="210"/>
      <c r="Z114" s="210"/>
      <c r="AA114" s="210"/>
      <c r="AB114" s="210"/>
      <c r="AC114" s="210"/>
      <c r="AD114" s="210"/>
      <c r="AE114" s="210"/>
      <c r="AF114" s="208"/>
      <c r="AG114" s="208"/>
      <c r="AH114" s="208"/>
      <c r="AI114" s="208"/>
      <c r="AJ114" s="208"/>
      <c r="AK114" s="208"/>
      <c r="AL114" s="208"/>
      <c r="AM114" s="208"/>
      <c r="AN114" s="208"/>
      <c r="AO114" s="208"/>
      <c r="AP114" s="208"/>
      <c r="AQ114" s="208"/>
      <c r="AR114" s="208"/>
      <c r="AS114" s="208"/>
      <c r="AT114" s="208"/>
      <c r="AU114" s="208"/>
      <c r="AV114" s="208"/>
      <c r="AW114" s="208"/>
      <c r="AX114" s="208"/>
      <c r="AY114" s="211" t="s">
        <v>107</v>
      </c>
      <c r="AZ114" s="208"/>
      <c r="BA114" s="208"/>
      <c r="BB114" s="208"/>
      <c r="BC114" s="208"/>
      <c r="BD114" s="208"/>
      <c r="BE114" s="212">
        <f>IF(N114="základní",J114,0)</f>
        <v>0</v>
      </c>
      <c r="BF114" s="212">
        <f>IF(N114="snížená",J114,0)</f>
        <v>0</v>
      </c>
      <c r="BG114" s="212">
        <f>IF(N114="zákl. přenesená",J114,0)</f>
        <v>0</v>
      </c>
      <c r="BH114" s="212">
        <f>IF(N114="sníž. přenesená",J114,0)</f>
        <v>0</v>
      </c>
      <c r="BI114" s="212">
        <f>IF(N114="nulová",J114,0)</f>
        <v>0</v>
      </c>
      <c r="BJ114" s="211" t="s">
        <v>8</v>
      </c>
      <c r="BK114" s="208"/>
      <c r="BL114" s="208"/>
      <c r="BM114" s="208"/>
    </row>
    <row r="115" s="2" customFormat="1" ht="18" customHeight="1">
      <c r="A115" s="39"/>
      <c r="B115" s="40"/>
      <c r="C115" s="41"/>
      <c r="D115" s="204" t="s">
        <v>1667</v>
      </c>
      <c r="E115" s="205"/>
      <c r="F115" s="205"/>
      <c r="G115" s="41"/>
      <c r="H115" s="41"/>
      <c r="I115" s="41"/>
      <c r="J115" s="206">
        <v>0</v>
      </c>
      <c r="K115" s="41"/>
      <c r="L115" s="207"/>
      <c r="M115" s="208"/>
      <c r="N115" s="209" t="s">
        <v>39</v>
      </c>
      <c r="O115" s="208"/>
      <c r="P115" s="208"/>
      <c r="Q115" s="208"/>
      <c r="R115" s="208"/>
      <c r="S115" s="210"/>
      <c r="T115" s="210"/>
      <c r="U115" s="210"/>
      <c r="V115" s="210"/>
      <c r="W115" s="210"/>
      <c r="X115" s="210"/>
      <c r="Y115" s="210"/>
      <c r="Z115" s="210"/>
      <c r="AA115" s="210"/>
      <c r="AB115" s="210"/>
      <c r="AC115" s="210"/>
      <c r="AD115" s="210"/>
      <c r="AE115" s="210"/>
      <c r="AF115" s="208"/>
      <c r="AG115" s="208"/>
      <c r="AH115" s="208"/>
      <c r="AI115" s="208"/>
      <c r="AJ115" s="208"/>
      <c r="AK115" s="208"/>
      <c r="AL115" s="208"/>
      <c r="AM115" s="208"/>
      <c r="AN115" s="208"/>
      <c r="AO115" s="208"/>
      <c r="AP115" s="208"/>
      <c r="AQ115" s="208"/>
      <c r="AR115" s="208"/>
      <c r="AS115" s="208"/>
      <c r="AT115" s="208"/>
      <c r="AU115" s="208"/>
      <c r="AV115" s="208"/>
      <c r="AW115" s="208"/>
      <c r="AX115" s="208"/>
      <c r="AY115" s="211" t="s">
        <v>107</v>
      </c>
      <c r="AZ115" s="208"/>
      <c r="BA115" s="208"/>
      <c r="BB115" s="208"/>
      <c r="BC115" s="208"/>
      <c r="BD115" s="208"/>
      <c r="BE115" s="212">
        <f>IF(N115="základní",J115,0)</f>
        <v>0</v>
      </c>
      <c r="BF115" s="212">
        <f>IF(N115="snížená",J115,0)</f>
        <v>0</v>
      </c>
      <c r="BG115" s="212">
        <f>IF(N115="zákl. přenesená",J115,0)</f>
        <v>0</v>
      </c>
      <c r="BH115" s="212">
        <f>IF(N115="sníž. přenesená",J115,0)</f>
        <v>0</v>
      </c>
      <c r="BI115" s="212">
        <f>IF(N115="nulová",J115,0)</f>
        <v>0</v>
      </c>
      <c r="BJ115" s="211" t="s">
        <v>8</v>
      </c>
      <c r="BK115" s="208"/>
      <c r="BL115" s="208"/>
      <c r="BM115" s="208"/>
    </row>
    <row r="116" s="2" customFormat="1" ht="18" customHeight="1">
      <c r="A116" s="39"/>
      <c r="B116" s="40"/>
      <c r="C116" s="41"/>
      <c r="D116" s="205" t="s">
        <v>142</v>
      </c>
      <c r="E116" s="41"/>
      <c r="F116" s="41"/>
      <c r="G116" s="41"/>
      <c r="H116" s="41"/>
      <c r="I116" s="41"/>
      <c r="J116" s="206">
        <f>ROUND(J32*T116,2)</f>
        <v>0</v>
      </c>
      <c r="K116" s="41"/>
      <c r="L116" s="207"/>
      <c r="M116" s="208"/>
      <c r="N116" s="209" t="s">
        <v>39</v>
      </c>
      <c r="O116" s="208"/>
      <c r="P116" s="208"/>
      <c r="Q116" s="208"/>
      <c r="R116" s="208"/>
      <c r="S116" s="210"/>
      <c r="T116" s="210"/>
      <c r="U116" s="210"/>
      <c r="V116" s="210"/>
      <c r="W116" s="210"/>
      <c r="X116" s="210"/>
      <c r="Y116" s="210"/>
      <c r="Z116" s="210"/>
      <c r="AA116" s="210"/>
      <c r="AB116" s="210"/>
      <c r="AC116" s="210"/>
      <c r="AD116" s="210"/>
      <c r="AE116" s="210"/>
      <c r="AF116" s="208"/>
      <c r="AG116" s="208"/>
      <c r="AH116" s="208"/>
      <c r="AI116" s="208"/>
      <c r="AJ116" s="208"/>
      <c r="AK116" s="208"/>
      <c r="AL116" s="208"/>
      <c r="AM116" s="208"/>
      <c r="AN116" s="208"/>
      <c r="AO116" s="208"/>
      <c r="AP116" s="208"/>
      <c r="AQ116" s="208"/>
      <c r="AR116" s="208"/>
      <c r="AS116" s="208"/>
      <c r="AT116" s="208"/>
      <c r="AU116" s="208"/>
      <c r="AV116" s="208"/>
      <c r="AW116" s="208"/>
      <c r="AX116" s="208"/>
      <c r="AY116" s="211" t="s">
        <v>143</v>
      </c>
      <c r="AZ116" s="208"/>
      <c r="BA116" s="208"/>
      <c r="BB116" s="208"/>
      <c r="BC116" s="208"/>
      <c r="BD116" s="208"/>
      <c r="BE116" s="212">
        <f>IF(N116="základní",J116,0)</f>
        <v>0</v>
      </c>
      <c r="BF116" s="212">
        <f>IF(N116="snížená",J116,0)</f>
        <v>0</v>
      </c>
      <c r="BG116" s="212">
        <f>IF(N116="zákl. přenesená",J116,0)</f>
        <v>0</v>
      </c>
      <c r="BH116" s="212">
        <f>IF(N116="sníž. přenesená",J116,0)</f>
        <v>0</v>
      </c>
      <c r="BI116" s="212">
        <f>IF(N116="nulová",J116,0)</f>
        <v>0</v>
      </c>
      <c r="BJ116" s="211" t="s">
        <v>8</v>
      </c>
      <c r="BK116" s="208"/>
      <c r="BL116" s="208"/>
      <c r="BM116" s="208"/>
    </row>
    <row r="117" s="2" customForma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9.28" customHeight="1">
      <c r="A118" s="39"/>
      <c r="B118" s="40"/>
      <c r="C118" s="213" t="s">
        <v>144</v>
      </c>
      <c r="D118" s="188"/>
      <c r="E118" s="188"/>
      <c r="F118" s="188"/>
      <c r="G118" s="188"/>
      <c r="H118" s="188"/>
      <c r="I118" s="188"/>
      <c r="J118" s="214">
        <f>ROUND(J98+J110,2)</f>
        <v>0</v>
      </c>
      <c r="K118" s="188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67"/>
      <c r="C119" s="68"/>
      <c r="D119" s="68"/>
      <c r="E119" s="68"/>
      <c r="F119" s="68"/>
      <c r="G119" s="68"/>
      <c r="H119" s="68"/>
      <c r="I119" s="68"/>
      <c r="J119" s="68"/>
      <c r="K119" s="68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3" s="2" customFormat="1" ht="6.96" customHeight="1">
      <c r="A123" s="39"/>
      <c r="B123" s="69"/>
      <c r="C123" s="70"/>
      <c r="D123" s="70"/>
      <c r="E123" s="70"/>
      <c r="F123" s="70"/>
      <c r="G123" s="70"/>
      <c r="H123" s="70"/>
      <c r="I123" s="70"/>
      <c r="J123" s="70"/>
      <c r="K123" s="70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24.96" customHeight="1">
      <c r="A124" s="39"/>
      <c r="B124" s="40"/>
      <c r="C124" s="24" t="s">
        <v>145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16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6.5" customHeight="1">
      <c r="A127" s="39"/>
      <c r="B127" s="40"/>
      <c r="C127" s="41"/>
      <c r="D127" s="41"/>
      <c r="E127" s="186" t="str">
        <f>E7</f>
        <v>Příloha č.1a - Škola hrou, Trutnov, ZŠ R. Frimla 816</v>
      </c>
      <c r="F127" s="33"/>
      <c r="G127" s="33"/>
      <c r="H127" s="33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" customFormat="1" ht="12" customHeight="1">
      <c r="B128" s="22"/>
      <c r="C128" s="33" t="s">
        <v>110</v>
      </c>
      <c r="D128" s="23"/>
      <c r="E128" s="23"/>
      <c r="F128" s="23"/>
      <c r="G128" s="23"/>
      <c r="H128" s="23"/>
      <c r="I128" s="23"/>
      <c r="J128" s="23"/>
      <c r="K128" s="23"/>
      <c r="L128" s="21"/>
    </row>
    <row r="129" s="2" customFormat="1" ht="16.5" customHeight="1">
      <c r="A129" s="39"/>
      <c r="B129" s="40"/>
      <c r="C129" s="41"/>
      <c r="D129" s="41"/>
      <c r="E129" s="186" t="s">
        <v>1656</v>
      </c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2" customHeight="1">
      <c r="A130" s="39"/>
      <c r="B130" s="40"/>
      <c r="C130" s="33" t="s">
        <v>1657</v>
      </c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6.5" customHeight="1">
      <c r="A131" s="39"/>
      <c r="B131" s="40"/>
      <c r="C131" s="41"/>
      <c r="D131" s="41"/>
      <c r="E131" s="77" t="str">
        <f>E11</f>
        <v>ZTI - Zdravotní technika</v>
      </c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2" customHeight="1">
      <c r="A133" s="39"/>
      <c r="B133" s="40"/>
      <c r="C133" s="33" t="s">
        <v>20</v>
      </c>
      <c r="D133" s="41"/>
      <c r="E133" s="41"/>
      <c r="F133" s="28" t="str">
        <f>F14</f>
        <v>Rudolfa Frimla 816, 541 01 Trutnov</v>
      </c>
      <c r="G133" s="41"/>
      <c r="H133" s="41"/>
      <c r="I133" s="33" t="s">
        <v>22</v>
      </c>
      <c r="J133" s="80" t="str">
        <f>IF(J14="","",J14)</f>
        <v>10. 5. 2024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6.96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5.15" customHeight="1">
      <c r="A135" s="39"/>
      <c r="B135" s="40"/>
      <c r="C135" s="33" t="s">
        <v>24</v>
      </c>
      <c r="D135" s="41"/>
      <c r="E135" s="41"/>
      <c r="F135" s="28" t="str">
        <f>E17</f>
        <v xml:space="preserve"> </v>
      </c>
      <c r="G135" s="41"/>
      <c r="H135" s="41"/>
      <c r="I135" s="33" t="s">
        <v>30</v>
      </c>
      <c r="J135" s="37" t="str">
        <f>E23</f>
        <v xml:space="preserve"> </v>
      </c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5.15" customHeight="1">
      <c r="A136" s="39"/>
      <c r="B136" s="40"/>
      <c r="C136" s="33" t="s">
        <v>28</v>
      </c>
      <c r="D136" s="41"/>
      <c r="E136" s="41"/>
      <c r="F136" s="28" t="str">
        <f>IF(E20="","",E20)</f>
        <v>Vyplň údaj</v>
      </c>
      <c r="G136" s="41"/>
      <c r="H136" s="41"/>
      <c r="I136" s="33" t="s">
        <v>32</v>
      </c>
      <c r="J136" s="37" t="str">
        <f>E26</f>
        <v xml:space="preserve"> </v>
      </c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0.32" customHeight="1">
      <c r="A137" s="39"/>
      <c r="B137" s="40"/>
      <c r="C137" s="41"/>
      <c r="D137" s="41"/>
      <c r="E137" s="41"/>
      <c r="F137" s="41"/>
      <c r="G137" s="41"/>
      <c r="H137" s="41"/>
      <c r="I137" s="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11" customFormat="1" ht="29.28" customHeight="1">
      <c r="A138" s="215"/>
      <c r="B138" s="216"/>
      <c r="C138" s="217" t="s">
        <v>146</v>
      </c>
      <c r="D138" s="218" t="s">
        <v>59</v>
      </c>
      <c r="E138" s="218" t="s">
        <v>55</v>
      </c>
      <c r="F138" s="218" t="s">
        <v>56</v>
      </c>
      <c r="G138" s="218" t="s">
        <v>147</v>
      </c>
      <c r="H138" s="218" t="s">
        <v>148</v>
      </c>
      <c r="I138" s="218" t="s">
        <v>149</v>
      </c>
      <c r="J138" s="219" t="s">
        <v>116</v>
      </c>
      <c r="K138" s="220" t="s">
        <v>150</v>
      </c>
      <c r="L138" s="221"/>
      <c r="M138" s="101" t="s">
        <v>1</v>
      </c>
      <c r="N138" s="102" t="s">
        <v>38</v>
      </c>
      <c r="O138" s="102" t="s">
        <v>151</v>
      </c>
      <c r="P138" s="102" t="s">
        <v>152</v>
      </c>
      <c r="Q138" s="102" t="s">
        <v>153</v>
      </c>
      <c r="R138" s="102" t="s">
        <v>154</v>
      </c>
      <c r="S138" s="102" t="s">
        <v>155</v>
      </c>
      <c r="T138" s="103" t="s">
        <v>156</v>
      </c>
      <c r="U138" s="215"/>
      <c r="V138" s="215"/>
      <c r="W138" s="215"/>
      <c r="X138" s="215"/>
      <c r="Y138" s="215"/>
      <c r="Z138" s="215"/>
      <c r="AA138" s="215"/>
      <c r="AB138" s="215"/>
      <c r="AC138" s="215"/>
      <c r="AD138" s="215"/>
      <c r="AE138" s="215"/>
    </row>
    <row r="139" s="2" customFormat="1" ht="22.8" customHeight="1">
      <c r="A139" s="39"/>
      <c r="B139" s="40"/>
      <c r="C139" s="108" t="s">
        <v>157</v>
      </c>
      <c r="D139" s="41"/>
      <c r="E139" s="41"/>
      <c r="F139" s="41"/>
      <c r="G139" s="41"/>
      <c r="H139" s="41"/>
      <c r="I139" s="41"/>
      <c r="J139" s="222">
        <f>BK139</f>
        <v>0</v>
      </c>
      <c r="K139" s="41"/>
      <c r="L139" s="45"/>
      <c r="M139" s="104"/>
      <c r="N139" s="223"/>
      <c r="O139" s="105"/>
      <c r="P139" s="224">
        <f>P140+P154</f>
        <v>0</v>
      </c>
      <c r="Q139" s="105"/>
      <c r="R139" s="224">
        <f>R140+R154</f>
        <v>2.4252342397</v>
      </c>
      <c r="S139" s="105"/>
      <c r="T139" s="225">
        <f>T140+T154</f>
        <v>7.5426400000000005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73</v>
      </c>
      <c r="AU139" s="18" t="s">
        <v>118</v>
      </c>
      <c r="BK139" s="226">
        <f>BK140+BK154</f>
        <v>0</v>
      </c>
    </row>
    <row r="140" s="12" customFormat="1" ht="25.92" customHeight="1">
      <c r="A140" s="12"/>
      <c r="B140" s="227"/>
      <c r="C140" s="228"/>
      <c r="D140" s="229" t="s">
        <v>73</v>
      </c>
      <c r="E140" s="230" t="s">
        <v>158</v>
      </c>
      <c r="F140" s="230" t="s">
        <v>159</v>
      </c>
      <c r="G140" s="228"/>
      <c r="H140" s="228"/>
      <c r="I140" s="231"/>
      <c r="J140" s="232">
        <f>BK140</f>
        <v>0</v>
      </c>
      <c r="K140" s="228"/>
      <c r="L140" s="233"/>
      <c r="M140" s="234"/>
      <c r="N140" s="235"/>
      <c r="O140" s="235"/>
      <c r="P140" s="236">
        <f>P141+P144+P146</f>
        <v>0</v>
      </c>
      <c r="Q140" s="235"/>
      <c r="R140" s="236">
        <f>R141+R144+R146</f>
        <v>1.9099999999999999</v>
      </c>
      <c r="S140" s="235"/>
      <c r="T140" s="237">
        <f>T141+T144+T146</f>
        <v>6.75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38" t="s">
        <v>8</v>
      </c>
      <c r="AT140" s="239" t="s">
        <v>73</v>
      </c>
      <c r="AU140" s="239" t="s">
        <v>74</v>
      </c>
      <c r="AY140" s="238" t="s">
        <v>160</v>
      </c>
      <c r="BK140" s="240">
        <f>BK141+BK144+BK146</f>
        <v>0</v>
      </c>
    </row>
    <row r="141" s="12" customFormat="1" ht="22.8" customHeight="1">
      <c r="A141" s="12"/>
      <c r="B141" s="227"/>
      <c r="C141" s="228"/>
      <c r="D141" s="229" t="s">
        <v>73</v>
      </c>
      <c r="E141" s="241" t="s">
        <v>558</v>
      </c>
      <c r="F141" s="241" t="s">
        <v>682</v>
      </c>
      <c r="G141" s="228"/>
      <c r="H141" s="228"/>
      <c r="I141" s="231"/>
      <c r="J141" s="242">
        <f>BK141</f>
        <v>0</v>
      </c>
      <c r="K141" s="228"/>
      <c r="L141" s="233"/>
      <c r="M141" s="234"/>
      <c r="N141" s="235"/>
      <c r="O141" s="235"/>
      <c r="P141" s="236">
        <f>SUM(P142:P143)</f>
        <v>0</v>
      </c>
      <c r="Q141" s="235"/>
      <c r="R141" s="236">
        <f>SUM(R142:R143)</f>
        <v>1.9099999999999999</v>
      </c>
      <c r="S141" s="235"/>
      <c r="T141" s="237">
        <f>SUM(T142:T143)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38" t="s">
        <v>8</v>
      </c>
      <c r="AT141" s="239" t="s">
        <v>73</v>
      </c>
      <c r="AU141" s="239" t="s">
        <v>8</v>
      </c>
      <c r="AY141" s="238" t="s">
        <v>160</v>
      </c>
      <c r="BK141" s="240">
        <f>SUM(BK142:BK143)</f>
        <v>0</v>
      </c>
    </row>
    <row r="142" s="2" customFormat="1" ht="24.15" customHeight="1">
      <c r="A142" s="39"/>
      <c r="B142" s="40"/>
      <c r="C142" s="243" t="s">
        <v>8</v>
      </c>
      <c r="D142" s="243" t="s">
        <v>163</v>
      </c>
      <c r="E142" s="244" t="s">
        <v>2009</v>
      </c>
      <c r="F142" s="245" t="s">
        <v>2010</v>
      </c>
      <c r="G142" s="246" t="s">
        <v>166</v>
      </c>
      <c r="H142" s="247">
        <v>50</v>
      </c>
      <c r="I142" s="248"/>
      <c r="J142" s="247">
        <f>ROUND(I142*H142,0)</f>
        <v>0</v>
      </c>
      <c r="K142" s="249"/>
      <c r="L142" s="45"/>
      <c r="M142" s="250" t="s">
        <v>1</v>
      </c>
      <c r="N142" s="251" t="s">
        <v>39</v>
      </c>
      <c r="O142" s="92"/>
      <c r="P142" s="252">
        <f>O142*H142</f>
        <v>0</v>
      </c>
      <c r="Q142" s="252">
        <v>0.038199999999999998</v>
      </c>
      <c r="R142" s="252">
        <f>Q142*H142</f>
        <v>1.9099999999999999</v>
      </c>
      <c r="S142" s="252">
        <v>0</v>
      </c>
      <c r="T142" s="25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54" t="s">
        <v>167</v>
      </c>
      <c r="AT142" s="254" t="s">
        <v>163</v>
      </c>
      <c r="AU142" s="254" t="s">
        <v>83</v>
      </c>
      <c r="AY142" s="18" t="s">
        <v>160</v>
      </c>
      <c r="BE142" s="255">
        <f>IF(N142="základní",J142,0)</f>
        <v>0</v>
      </c>
      <c r="BF142" s="255">
        <f>IF(N142="snížená",J142,0)</f>
        <v>0</v>
      </c>
      <c r="BG142" s="255">
        <f>IF(N142="zákl. přenesená",J142,0)</f>
        <v>0</v>
      </c>
      <c r="BH142" s="255">
        <f>IF(N142="sníž. přenesená",J142,0)</f>
        <v>0</v>
      </c>
      <c r="BI142" s="255">
        <f>IF(N142="nulová",J142,0)</f>
        <v>0</v>
      </c>
      <c r="BJ142" s="18" t="s">
        <v>8</v>
      </c>
      <c r="BK142" s="255">
        <f>ROUND(I142*H142,0)</f>
        <v>0</v>
      </c>
      <c r="BL142" s="18" t="s">
        <v>167</v>
      </c>
      <c r="BM142" s="254" t="s">
        <v>2254</v>
      </c>
    </row>
    <row r="143" s="14" customFormat="1">
      <c r="A143" s="14"/>
      <c r="B143" s="267"/>
      <c r="C143" s="268"/>
      <c r="D143" s="258" t="s">
        <v>169</v>
      </c>
      <c r="E143" s="269" t="s">
        <v>1</v>
      </c>
      <c r="F143" s="270" t="s">
        <v>2255</v>
      </c>
      <c r="G143" s="268"/>
      <c r="H143" s="271">
        <v>50</v>
      </c>
      <c r="I143" s="272"/>
      <c r="J143" s="268"/>
      <c r="K143" s="268"/>
      <c r="L143" s="273"/>
      <c r="M143" s="274"/>
      <c r="N143" s="275"/>
      <c r="O143" s="275"/>
      <c r="P143" s="275"/>
      <c r="Q143" s="275"/>
      <c r="R143" s="275"/>
      <c r="S143" s="275"/>
      <c r="T143" s="27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7" t="s">
        <v>169</v>
      </c>
      <c r="AU143" s="277" t="s">
        <v>83</v>
      </c>
      <c r="AV143" s="14" t="s">
        <v>83</v>
      </c>
      <c r="AW143" s="14" t="s">
        <v>31</v>
      </c>
      <c r="AX143" s="14" t="s">
        <v>8</v>
      </c>
      <c r="AY143" s="277" t="s">
        <v>160</v>
      </c>
    </row>
    <row r="144" s="12" customFormat="1" ht="22.8" customHeight="1">
      <c r="A144" s="12"/>
      <c r="B144" s="227"/>
      <c r="C144" s="228"/>
      <c r="D144" s="229" t="s">
        <v>73</v>
      </c>
      <c r="E144" s="241" t="s">
        <v>194</v>
      </c>
      <c r="F144" s="241" t="s">
        <v>195</v>
      </c>
      <c r="G144" s="228"/>
      <c r="H144" s="228"/>
      <c r="I144" s="231"/>
      <c r="J144" s="242">
        <f>BK144</f>
        <v>0</v>
      </c>
      <c r="K144" s="228"/>
      <c r="L144" s="233"/>
      <c r="M144" s="234"/>
      <c r="N144" s="235"/>
      <c r="O144" s="235"/>
      <c r="P144" s="236">
        <f>P145</f>
        <v>0</v>
      </c>
      <c r="Q144" s="235"/>
      <c r="R144" s="236">
        <f>R145</f>
        <v>0</v>
      </c>
      <c r="S144" s="235"/>
      <c r="T144" s="237">
        <f>T145</f>
        <v>6.75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38" t="s">
        <v>8</v>
      </c>
      <c r="AT144" s="239" t="s">
        <v>73</v>
      </c>
      <c r="AU144" s="239" t="s">
        <v>8</v>
      </c>
      <c r="AY144" s="238" t="s">
        <v>160</v>
      </c>
      <c r="BK144" s="240">
        <f>BK145</f>
        <v>0</v>
      </c>
    </row>
    <row r="145" s="2" customFormat="1" ht="24.15" customHeight="1">
      <c r="A145" s="39"/>
      <c r="B145" s="40"/>
      <c r="C145" s="243" t="s">
        <v>83</v>
      </c>
      <c r="D145" s="243" t="s">
        <v>163</v>
      </c>
      <c r="E145" s="244" t="s">
        <v>2013</v>
      </c>
      <c r="F145" s="245" t="s">
        <v>2014</v>
      </c>
      <c r="G145" s="246" t="s">
        <v>316</v>
      </c>
      <c r="H145" s="247">
        <v>250</v>
      </c>
      <c r="I145" s="248"/>
      <c r="J145" s="247">
        <f>ROUND(I145*H145,0)</f>
        <v>0</v>
      </c>
      <c r="K145" s="249"/>
      <c r="L145" s="45"/>
      <c r="M145" s="250" t="s">
        <v>1</v>
      </c>
      <c r="N145" s="251" t="s">
        <v>39</v>
      </c>
      <c r="O145" s="92"/>
      <c r="P145" s="252">
        <f>O145*H145</f>
        <v>0</v>
      </c>
      <c r="Q145" s="252">
        <v>0</v>
      </c>
      <c r="R145" s="252">
        <f>Q145*H145</f>
        <v>0</v>
      </c>
      <c r="S145" s="252">
        <v>0.027</v>
      </c>
      <c r="T145" s="253">
        <f>S145*H145</f>
        <v>6.75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54" t="s">
        <v>167</v>
      </c>
      <c r="AT145" s="254" t="s">
        <v>163</v>
      </c>
      <c r="AU145" s="254" t="s">
        <v>83</v>
      </c>
      <c r="AY145" s="18" t="s">
        <v>160</v>
      </c>
      <c r="BE145" s="255">
        <f>IF(N145="základní",J145,0)</f>
        <v>0</v>
      </c>
      <c r="BF145" s="255">
        <f>IF(N145="snížená",J145,0)</f>
        <v>0</v>
      </c>
      <c r="BG145" s="255">
        <f>IF(N145="zákl. přenesená",J145,0)</f>
        <v>0</v>
      </c>
      <c r="BH145" s="255">
        <f>IF(N145="sníž. přenesená",J145,0)</f>
        <v>0</v>
      </c>
      <c r="BI145" s="255">
        <f>IF(N145="nulová",J145,0)</f>
        <v>0</v>
      </c>
      <c r="BJ145" s="18" t="s">
        <v>8</v>
      </c>
      <c r="BK145" s="255">
        <f>ROUND(I145*H145,0)</f>
        <v>0</v>
      </c>
      <c r="BL145" s="18" t="s">
        <v>167</v>
      </c>
      <c r="BM145" s="254" t="s">
        <v>2256</v>
      </c>
    </row>
    <row r="146" s="12" customFormat="1" ht="22.8" customHeight="1">
      <c r="A146" s="12"/>
      <c r="B146" s="227"/>
      <c r="C146" s="228"/>
      <c r="D146" s="229" t="s">
        <v>73</v>
      </c>
      <c r="E146" s="241" t="s">
        <v>330</v>
      </c>
      <c r="F146" s="241" t="s">
        <v>331</v>
      </c>
      <c r="G146" s="228"/>
      <c r="H146" s="228"/>
      <c r="I146" s="231"/>
      <c r="J146" s="242">
        <f>BK146</f>
        <v>0</v>
      </c>
      <c r="K146" s="228"/>
      <c r="L146" s="233"/>
      <c r="M146" s="234"/>
      <c r="N146" s="235"/>
      <c r="O146" s="235"/>
      <c r="P146" s="236">
        <f>SUM(P147:P153)</f>
        <v>0</v>
      </c>
      <c r="Q146" s="235"/>
      <c r="R146" s="236">
        <f>SUM(R147:R153)</f>
        <v>0</v>
      </c>
      <c r="S146" s="235"/>
      <c r="T146" s="237">
        <f>SUM(T147:T153)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38" t="s">
        <v>8</v>
      </c>
      <c r="AT146" s="239" t="s">
        <v>73</v>
      </c>
      <c r="AU146" s="239" t="s">
        <v>8</v>
      </c>
      <c r="AY146" s="238" t="s">
        <v>160</v>
      </c>
      <c r="BK146" s="240">
        <f>SUM(BK147:BK153)</f>
        <v>0</v>
      </c>
    </row>
    <row r="147" s="2" customFormat="1" ht="16.5" customHeight="1">
      <c r="A147" s="39"/>
      <c r="B147" s="40"/>
      <c r="C147" s="243" t="s">
        <v>185</v>
      </c>
      <c r="D147" s="243" t="s">
        <v>163</v>
      </c>
      <c r="E147" s="244" t="s">
        <v>333</v>
      </c>
      <c r="F147" s="245" t="s">
        <v>334</v>
      </c>
      <c r="G147" s="246" t="s">
        <v>335</v>
      </c>
      <c r="H147" s="247">
        <v>7.54</v>
      </c>
      <c r="I147" s="248"/>
      <c r="J147" s="247">
        <f>ROUND(I147*H147,0)</f>
        <v>0</v>
      </c>
      <c r="K147" s="249"/>
      <c r="L147" s="45"/>
      <c r="M147" s="250" t="s">
        <v>1</v>
      </c>
      <c r="N147" s="251" t="s">
        <v>39</v>
      </c>
      <c r="O147" s="92"/>
      <c r="P147" s="252">
        <f>O147*H147</f>
        <v>0</v>
      </c>
      <c r="Q147" s="252">
        <v>0</v>
      </c>
      <c r="R147" s="252">
        <f>Q147*H147</f>
        <v>0</v>
      </c>
      <c r="S147" s="252">
        <v>0</v>
      </c>
      <c r="T147" s="25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54" t="s">
        <v>167</v>
      </c>
      <c r="AT147" s="254" t="s">
        <v>163</v>
      </c>
      <c r="AU147" s="254" t="s">
        <v>83</v>
      </c>
      <c r="AY147" s="18" t="s">
        <v>160</v>
      </c>
      <c r="BE147" s="255">
        <f>IF(N147="základní",J147,0)</f>
        <v>0</v>
      </c>
      <c r="BF147" s="255">
        <f>IF(N147="snížená",J147,0)</f>
        <v>0</v>
      </c>
      <c r="BG147" s="255">
        <f>IF(N147="zákl. přenesená",J147,0)</f>
        <v>0</v>
      </c>
      <c r="BH147" s="255">
        <f>IF(N147="sníž. přenesená",J147,0)</f>
        <v>0</v>
      </c>
      <c r="BI147" s="255">
        <f>IF(N147="nulová",J147,0)</f>
        <v>0</v>
      </c>
      <c r="BJ147" s="18" t="s">
        <v>8</v>
      </c>
      <c r="BK147" s="255">
        <f>ROUND(I147*H147,0)</f>
        <v>0</v>
      </c>
      <c r="BL147" s="18" t="s">
        <v>167</v>
      </c>
      <c r="BM147" s="254" t="s">
        <v>2257</v>
      </c>
    </row>
    <row r="148" s="2" customFormat="1" ht="24.15" customHeight="1">
      <c r="A148" s="39"/>
      <c r="B148" s="40"/>
      <c r="C148" s="243" t="s">
        <v>167</v>
      </c>
      <c r="D148" s="243" t="s">
        <v>163</v>
      </c>
      <c r="E148" s="244" t="s">
        <v>337</v>
      </c>
      <c r="F148" s="245" t="s">
        <v>338</v>
      </c>
      <c r="G148" s="246" t="s">
        <v>335</v>
      </c>
      <c r="H148" s="247">
        <v>7.54</v>
      </c>
      <c r="I148" s="248"/>
      <c r="J148" s="247">
        <f>ROUND(I148*H148,0)</f>
        <v>0</v>
      </c>
      <c r="K148" s="249"/>
      <c r="L148" s="45"/>
      <c r="M148" s="250" t="s">
        <v>1</v>
      </c>
      <c r="N148" s="251" t="s">
        <v>39</v>
      </c>
      <c r="O148" s="92"/>
      <c r="P148" s="252">
        <f>O148*H148</f>
        <v>0</v>
      </c>
      <c r="Q148" s="252">
        <v>0</v>
      </c>
      <c r="R148" s="252">
        <f>Q148*H148</f>
        <v>0</v>
      </c>
      <c r="S148" s="252">
        <v>0</v>
      </c>
      <c r="T148" s="25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54" t="s">
        <v>167</v>
      </c>
      <c r="AT148" s="254" t="s">
        <v>163</v>
      </c>
      <c r="AU148" s="254" t="s">
        <v>83</v>
      </c>
      <c r="AY148" s="18" t="s">
        <v>160</v>
      </c>
      <c r="BE148" s="255">
        <f>IF(N148="základní",J148,0)</f>
        <v>0</v>
      </c>
      <c r="BF148" s="255">
        <f>IF(N148="snížená",J148,0)</f>
        <v>0</v>
      </c>
      <c r="BG148" s="255">
        <f>IF(N148="zákl. přenesená",J148,0)</f>
        <v>0</v>
      </c>
      <c r="BH148" s="255">
        <f>IF(N148="sníž. přenesená",J148,0)</f>
        <v>0</v>
      </c>
      <c r="BI148" s="255">
        <f>IF(N148="nulová",J148,0)</f>
        <v>0</v>
      </c>
      <c r="BJ148" s="18" t="s">
        <v>8</v>
      </c>
      <c r="BK148" s="255">
        <f>ROUND(I148*H148,0)</f>
        <v>0</v>
      </c>
      <c r="BL148" s="18" t="s">
        <v>167</v>
      </c>
      <c r="BM148" s="254" t="s">
        <v>2258</v>
      </c>
    </row>
    <row r="149" s="2" customFormat="1" ht="24.15" customHeight="1">
      <c r="A149" s="39"/>
      <c r="B149" s="40"/>
      <c r="C149" s="243" t="s">
        <v>294</v>
      </c>
      <c r="D149" s="243" t="s">
        <v>163</v>
      </c>
      <c r="E149" s="244" t="s">
        <v>341</v>
      </c>
      <c r="F149" s="245" t="s">
        <v>342</v>
      </c>
      <c r="G149" s="246" t="s">
        <v>335</v>
      </c>
      <c r="H149" s="247">
        <v>7.54</v>
      </c>
      <c r="I149" s="248"/>
      <c r="J149" s="247">
        <f>ROUND(I149*H149,0)</f>
        <v>0</v>
      </c>
      <c r="K149" s="249"/>
      <c r="L149" s="45"/>
      <c r="M149" s="250" t="s">
        <v>1</v>
      </c>
      <c r="N149" s="251" t="s">
        <v>39</v>
      </c>
      <c r="O149" s="92"/>
      <c r="P149" s="252">
        <f>O149*H149</f>
        <v>0</v>
      </c>
      <c r="Q149" s="252">
        <v>0</v>
      </c>
      <c r="R149" s="252">
        <f>Q149*H149</f>
        <v>0</v>
      </c>
      <c r="S149" s="252">
        <v>0</v>
      </c>
      <c r="T149" s="25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54" t="s">
        <v>167</v>
      </c>
      <c r="AT149" s="254" t="s">
        <v>163</v>
      </c>
      <c r="AU149" s="254" t="s">
        <v>83</v>
      </c>
      <c r="AY149" s="18" t="s">
        <v>160</v>
      </c>
      <c r="BE149" s="255">
        <f>IF(N149="základní",J149,0)</f>
        <v>0</v>
      </c>
      <c r="BF149" s="255">
        <f>IF(N149="snížená",J149,0)</f>
        <v>0</v>
      </c>
      <c r="BG149" s="255">
        <f>IF(N149="zákl. přenesená",J149,0)</f>
        <v>0</v>
      </c>
      <c r="BH149" s="255">
        <f>IF(N149="sníž. přenesená",J149,0)</f>
        <v>0</v>
      </c>
      <c r="BI149" s="255">
        <f>IF(N149="nulová",J149,0)</f>
        <v>0</v>
      </c>
      <c r="BJ149" s="18" t="s">
        <v>8</v>
      </c>
      <c r="BK149" s="255">
        <f>ROUND(I149*H149,0)</f>
        <v>0</v>
      </c>
      <c r="BL149" s="18" t="s">
        <v>167</v>
      </c>
      <c r="BM149" s="254" t="s">
        <v>2259</v>
      </c>
    </row>
    <row r="150" s="2" customFormat="1" ht="24.15" customHeight="1">
      <c r="A150" s="39"/>
      <c r="B150" s="40"/>
      <c r="C150" s="243" t="s">
        <v>558</v>
      </c>
      <c r="D150" s="243" t="s">
        <v>163</v>
      </c>
      <c r="E150" s="244" t="s">
        <v>345</v>
      </c>
      <c r="F150" s="245" t="s">
        <v>346</v>
      </c>
      <c r="G150" s="246" t="s">
        <v>335</v>
      </c>
      <c r="H150" s="247">
        <v>113.09999999999999</v>
      </c>
      <c r="I150" s="248"/>
      <c r="J150" s="247">
        <f>ROUND(I150*H150,0)</f>
        <v>0</v>
      </c>
      <c r="K150" s="249"/>
      <c r="L150" s="45"/>
      <c r="M150" s="250" t="s">
        <v>1</v>
      </c>
      <c r="N150" s="251" t="s">
        <v>39</v>
      </c>
      <c r="O150" s="92"/>
      <c r="P150" s="252">
        <f>O150*H150</f>
        <v>0</v>
      </c>
      <c r="Q150" s="252">
        <v>0</v>
      </c>
      <c r="R150" s="252">
        <f>Q150*H150</f>
        <v>0</v>
      </c>
      <c r="S150" s="252">
        <v>0</v>
      </c>
      <c r="T150" s="25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54" t="s">
        <v>167</v>
      </c>
      <c r="AT150" s="254" t="s">
        <v>163</v>
      </c>
      <c r="AU150" s="254" t="s">
        <v>83</v>
      </c>
      <c r="AY150" s="18" t="s">
        <v>160</v>
      </c>
      <c r="BE150" s="255">
        <f>IF(N150="základní",J150,0)</f>
        <v>0</v>
      </c>
      <c r="BF150" s="255">
        <f>IF(N150="snížená",J150,0)</f>
        <v>0</v>
      </c>
      <c r="BG150" s="255">
        <f>IF(N150="zákl. přenesená",J150,0)</f>
        <v>0</v>
      </c>
      <c r="BH150" s="255">
        <f>IF(N150="sníž. přenesená",J150,0)</f>
        <v>0</v>
      </c>
      <c r="BI150" s="255">
        <f>IF(N150="nulová",J150,0)</f>
        <v>0</v>
      </c>
      <c r="BJ150" s="18" t="s">
        <v>8</v>
      </c>
      <c r="BK150" s="255">
        <f>ROUND(I150*H150,0)</f>
        <v>0</v>
      </c>
      <c r="BL150" s="18" t="s">
        <v>167</v>
      </c>
      <c r="BM150" s="254" t="s">
        <v>2260</v>
      </c>
    </row>
    <row r="151" s="14" customFormat="1">
      <c r="A151" s="14"/>
      <c r="B151" s="267"/>
      <c r="C151" s="268"/>
      <c r="D151" s="258" t="s">
        <v>169</v>
      </c>
      <c r="E151" s="268"/>
      <c r="F151" s="270" t="s">
        <v>2261</v>
      </c>
      <c r="G151" s="268"/>
      <c r="H151" s="271">
        <v>113.09999999999999</v>
      </c>
      <c r="I151" s="272"/>
      <c r="J151" s="268"/>
      <c r="K151" s="268"/>
      <c r="L151" s="273"/>
      <c r="M151" s="274"/>
      <c r="N151" s="275"/>
      <c r="O151" s="275"/>
      <c r="P151" s="275"/>
      <c r="Q151" s="275"/>
      <c r="R151" s="275"/>
      <c r="S151" s="275"/>
      <c r="T151" s="27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7" t="s">
        <v>169</v>
      </c>
      <c r="AU151" s="277" t="s">
        <v>83</v>
      </c>
      <c r="AV151" s="14" t="s">
        <v>83</v>
      </c>
      <c r="AW151" s="14" t="s">
        <v>4</v>
      </c>
      <c r="AX151" s="14" t="s">
        <v>8</v>
      </c>
      <c r="AY151" s="277" t="s">
        <v>160</v>
      </c>
    </row>
    <row r="152" s="2" customFormat="1" ht="33" customHeight="1">
      <c r="A152" s="39"/>
      <c r="B152" s="40"/>
      <c r="C152" s="243" t="s">
        <v>309</v>
      </c>
      <c r="D152" s="243" t="s">
        <v>163</v>
      </c>
      <c r="E152" s="244" t="s">
        <v>350</v>
      </c>
      <c r="F152" s="245" t="s">
        <v>351</v>
      </c>
      <c r="G152" s="246" t="s">
        <v>335</v>
      </c>
      <c r="H152" s="247">
        <v>7.54</v>
      </c>
      <c r="I152" s="248"/>
      <c r="J152" s="247">
        <f>ROUND(I152*H152,0)</f>
        <v>0</v>
      </c>
      <c r="K152" s="249"/>
      <c r="L152" s="45"/>
      <c r="M152" s="250" t="s">
        <v>1</v>
      </c>
      <c r="N152" s="251" t="s">
        <v>39</v>
      </c>
      <c r="O152" s="92"/>
      <c r="P152" s="252">
        <f>O152*H152</f>
        <v>0</v>
      </c>
      <c r="Q152" s="252">
        <v>0</v>
      </c>
      <c r="R152" s="252">
        <f>Q152*H152</f>
        <v>0</v>
      </c>
      <c r="S152" s="252">
        <v>0</v>
      </c>
      <c r="T152" s="25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54" t="s">
        <v>167</v>
      </c>
      <c r="AT152" s="254" t="s">
        <v>163</v>
      </c>
      <c r="AU152" s="254" t="s">
        <v>83</v>
      </c>
      <c r="AY152" s="18" t="s">
        <v>160</v>
      </c>
      <c r="BE152" s="255">
        <f>IF(N152="základní",J152,0)</f>
        <v>0</v>
      </c>
      <c r="BF152" s="255">
        <f>IF(N152="snížená",J152,0)</f>
        <v>0</v>
      </c>
      <c r="BG152" s="255">
        <f>IF(N152="zákl. přenesená",J152,0)</f>
        <v>0</v>
      </c>
      <c r="BH152" s="255">
        <f>IF(N152="sníž. přenesená",J152,0)</f>
        <v>0</v>
      </c>
      <c r="BI152" s="255">
        <f>IF(N152="nulová",J152,0)</f>
        <v>0</v>
      </c>
      <c r="BJ152" s="18" t="s">
        <v>8</v>
      </c>
      <c r="BK152" s="255">
        <f>ROUND(I152*H152,0)</f>
        <v>0</v>
      </c>
      <c r="BL152" s="18" t="s">
        <v>167</v>
      </c>
      <c r="BM152" s="254" t="s">
        <v>2262</v>
      </c>
    </row>
    <row r="153" s="2" customFormat="1" ht="33" customHeight="1">
      <c r="A153" s="39"/>
      <c r="B153" s="40"/>
      <c r="C153" s="243" t="s">
        <v>176</v>
      </c>
      <c r="D153" s="243" t="s">
        <v>163</v>
      </c>
      <c r="E153" s="244" t="s">
        <v>353</v>
      </c>
      <c r="F153" s="245" t="s">
        <v>354</v>
      </c>
      <c r="G153" s="246" t="s">
        <v>335</v>
      </c>
      <c r="H153" s="247">
        <v>0.79000000000000004</v>
      </c>
      <c r="I153" s="248"/>
      <c r="J153" s="247">
        <f>ROUND(I153*H153,0)</f>
        <v>0</v>
      </c>
      <c r="K153" s="249"/>
      <c r="L153" s="45"/>
      <c r="M153" s="250" t="s">
        <v>1</v>
      </c>
      <c r="N153" s="251" t="s">
        <v>39</v>
      </c>
      <c r="O153" s="92"/>
      <c r="P153" s="252">
        <f>O153*H153</f>
        <v>0</v>
      </c>
      <c r="Q153" s="252">
        <v>0</v>
      </c>
      <c r="R153" s="252">
        <f>Q153*H153</f>
        <v>0</v>
      </c>
      <c r="S153" s="252">
        <v>0</v>
      </c>
      <c r="T153" s="25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54" t="s">
        <v>167</v>
      </c>
      <c r="AT153" s="254" t="s">
        <v>163</v>
      </c>
      <c r="AU153" s="254" t="s">
        <v>83</v>
      </c>
      <c r="AY153" s="18" t="s">
        <v>160</v>
      </c>
      <c r="BE153" s="255">
        <f>IF(N153="základní",J153,0)</f>
        <v>0</v>
      </c>
      <c r="BF153" s="255">
        <f>IF(N153="snížená",J153,0)</f>
        <v>0</v>
      </c>
      <c r="BG153" s="255">
        <f>IF(N153="zákl. přenesená",J153,0)</f>
        <v>0</v>
      </c>
      <c r="BH153" s="255">
        <f>IF(N153="sníž. přenesená",J153,0)</f>
        <v>0</v>
      </c>
      <c r="BI153" s="255">
        <f>IF(N153="nulová",J153,0)</f>
        <v>0</v>
      </c>
      <c r="BJ153" s="18" t="s">
        <v>8</v>
      </c>
      <c r="BK153" s="255">
        <f>ROUND(I153*H153,0)</f>
        <v>0</v>
      </c>
      <c r="BL153" s="18" t="s">
        <v>167</v>
      </c>
      <c r="BM153" s="254" t="s">
        <v>2263</v>
      </c>
    </row>
    <row r="154" s="12" customFormat="1" ht="25.92" customHeight="1">
      <c r="A154" s="12"/>
      <c r="B154" s="227"/>
      <c r="C154" s="228"/>
      <c r="D154" s="229" t="s">
        <v>73</v>
      </c>
      <c r="E154" s="230" t="s">
        <v>356</v>
      </c>
      <c r="F154" s="230" t="s">
        <v>357</v>
      </c>
      <c r="G154" s="228"/>
      <c r="H154" s="228"/>
      <c r="I154" s="231"/>
      <c r="J154" s="232">
        <f>BK154</f>
        <v>0</v>
      </c>
      <c r="K154" s="228"/>
      <c r="L154" s="233"/>
      <c r="M154" s="234"/>
      <c r="N154" s="235"/>
      <c r="O154" s="235"/>
      <c r="P154" s="236">
        <f>P155+P174+P189+P206</f>
        <v>0</v>
      </c>
      <c r="Q154" s="235"/>
      <c r="R154" s="236">
        <f>R155+R174+R189+R206</f>
        <v>0.51523423970000004</v>
      </c>
      <c r="S154" s="235"/>
      <c r="T154" s="237">
        <f>T155+T174+T189+T206</f>
        <v>0.79264000000000001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38" t="s">
        <v>83</v>
      </c>
      <c r="AT154" s="239" t="s">
        <v>73</v>
      </c>
      <c r="AU154" s="239" t="s">
        <v>74</v>
      </c>
      <c r="AY154" s="238" t="s">
        <v>160</v>
      </c>
      <c r="BK154" s="240">
        <f>BK155+BK174+BK189+BK206</f>
        <v>0</v>
      </c>
    </row>
    <row r="155" s="12" customFormat="1" ht="22.8" customHeight="1">
      <c r="A155" s="12"/>
      <c r="B155" s="227"/>
      <c r="C155" s="228"/>
      <c r="D155" s="229" t="s">
        <v>73</v>
      </c>
      <c r="E155" s="241" t="s">
        <v>1065</v>
      </c>
      <c r="F155" s="241" t="s">
        <v>1066</v>
      </c>
      <c r="G155" s="228"/>
      <c r="H155" s="228"/>
      <c r="I155" s="231"/>
      <c r="J155" s="242">
        <f>BK155</f>
        <v>0</v>
      </c>
      <c r="K155" s="228"/>
      <c r="L155" s="233"/>
      <c r="M155" s="234"/>
      <c r="N155" s="235"/>
      <c r="O155" s="235"/>
      <c r="P155" s="236">
        <f>SUM(P156:P173)</f>
        <v>0</v>
      </c>
      <c r="Q155" s="235"/>
      <c r="R155" s="236">
        <f>SUM(R156:R173)</f>
        <v>0.075179697400000009</v>
      </c>
      <c r="S155" s="235"/>
      <c r="T155" s="237">
        <f>SUM(T156:T173)</f>
        <v>0.034040000000000001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38" t="s">
        <v>83</v>
      </c>
      <c r="AT155" s="239" t="s">
        <v>73</v>
      </c>
      <c r="AU155" s="239" t="s">
        <v>8</v>
      </c>
      <c r="AY155" s="238" t="s">
        <v>160</v>
      </c>
      <c r="BK155" s="240">
        <f>SUM(BK156:BK173)</f>
        <v>0</v>
      </c>
    </row>
    <row r="156" s="2" customFormat="1" ht="24.15" customHeight="1">
      <c r="A156" s="39"/>
      <c r="B156" s="40"/>
      <c r="C156" s="243" t="s">
        <v>194</v>
      </c>
      <c r="D156" s="243" t="s">
        <v>163</v>
      </c>
      <c r="E156" s="244" t="s">
        <v>2264</v>
      </c>
      <c r="F156" s="245" t="s">
        <v>2265</v>
      </c>
      <c r="G156" s="246" t="s">
        <v>390</v>
      </c>
      <c r="H156" s="247">
        <v>1</v>
      </c>
      <c r="I156" s="248"/>
      <c r="J156" s="247">
        <f>ROUND(I156*H156,0)</f>
        <v>0</v>
      </c>
      <c r="K156" s="249"/>
      <c r="L156" s="45"/>
      <c r="M156" s="250" t="s">
        <v>1</v>
      </c>
      <c r="N156" s="251" t="s">
        <v>39</v>
      </c>
      <c r="O156" s="92"/>
      <c r="P156" s="252">
        <f>O156*H156</f>
        <v>0</v>
      </c>
      <c r="Q156" s="252">
        <v>0.015023999999999999</v>
      </c>
      <c r="R156" s="252">
        <f>Q156*H156</f>
        <v>0.015023999999999999</v>
      </c>
      <c r="S156" s="252">
        <v>0.01502</v>
      </c>
      <c r="T156" s="253">
        <f>S156*H156</f>
        <v>0.01502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54" t="s">
        <v>260</v>
      </c>
      <c r="AT156" s="254" t="s">
        <v>163</v>
      </c>
      <c r="AU156" s="254" t="s">
        <v>83</v>
      </c>
      <c r="AY156" s="18" t="s">
        <v>160</v>
      </c>
      <c r="BE156" s="255">
        <f>IF(N156="základní",J156,0)</f>
        <v>0</v>
      </c>
      <c r="BF156" s="255">
        <f>IF(N156="snížená",J156,0)</f>
        <v>0</v>
      </c>
      <c r="BG156" s="255">
        <f>IF(N156="zákl. přenesená",J156,0)</f>
        <v>0</v>
      </c>
      <c r="BH156" s="255">
        <f>IF(N156="sníž. přenesená",J156,0)</f>
        <v>0</v>
      </c>
      <c r="BI156" s="255">
        <f>IF(N156="nulová",J156,0)</f>
        <v>0</v>
      </c>
      <c r="BJ156" s="18" t="s">
        <v>8</v>
      </c>
      <c r="BK156" s="255">
        <f>ROUND(I156*H156,0)</f>
        <v>0</v>
      </c>
      <c r="BL156" s="18" t="s">
        <v>260</v>
      </c>
      <c r="BM156" s="254" t="s">
        <v>2266</v>
      </c>
    </row>
    <row r="157" s="2" customFormat="1" ht="24.15" customHeight="1">
      <c r="A157" s="39"/>
      <c r="B157" s="40"/>
      <c r="C157" s="243" t="s">
        <v>323</v>
      </c>
      <c r="D157" s="243" t="s">
        <v>163</v>
      </c>
      <c r="E157" s="244" t="s">
        <v>2267</v>
      </c>
      <c r="F157" s="245" t="s">
        <v>2268</v>
      </c>
      <c r="G157" s="246" t="s">
        <v>390</v>
      </c>
      <c r="H157" s="247">
        <v>1</v>
      </c>
      <c r="I157" s="248"/>
      <c r="J157" s="247">
        <f>ROUND(I157*H157,0)</f>
        <v>0</v>
      </c>
      <c r="K157" s="249"/>
      <c r="L157" s="45"/>
      <c r="M157" s="250" t="s">
        <v>1</v>
      </c>
      <c r="N157" s="251" t="s">
        <v>39</v>
      </c>
      <c r="O157" s="92"/>
      <c r="P157" s="252">
        <f>O157*H157</f>
        <v>0</v>
      </c>
      <c r="Q157" s="252">
        <v>0.019023999999999999</v>
      </c>
      <c r="R157" s="252">
        <f>Q157*H157</f>
        <v>0.019023999999999999</v>
      </c>
      <c r="S157" s="252">
        <v>0.019019999999999999</v>
      </c>
      <c r="T157" s="253">
        <f>S157*H157</f>
        <v>0.019019999999999999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54" t="s">
        <v>260</v>
      </c>
      <c r="AT157" s="254" t="s">
        <v>163</v>
      </c>
      <c r="AU157" s="254" t="s">
        <v>83</v>
      </c>
      <c r="AY157" s="18" t="s">
        <v>160</v>
      </c>
      <c r="BE157" s="255">
        <f>IF(N157="základní",J157,0)</f>
        <v>0</v>
      </c>
      <c r="BF157" s="255">
        <f>IF(N157="snížená",J157,0)</f>
        <v>0</v>
      </c>
      <c r="BG157" s="255">
        <f>IF(N157="zákl. přenesená",J157,0)</f>
        <v>0</v>
      </c>
      <c r="BH157" s="255">
        <f>IF(N157="sníž. přenesená",J157,0)</f>
        <v>0</v>
      </c>
      <c r="BI157" s="255">
        <f>IF(N157="nulová",J157,0)</f>
        <v>0</v>
      </c>
      <c r="BJ157" s="18" t="s">
        <v>8</v>
      </c>
      <c r="BK157" s="255">
        <f>ROUND(I157*H157,0)</f>
        <v>0</v>
      </c>
      <c r="BL157" s="18" t="s">
        <v>260</v>
      </c>
      <c r="BM157" s="254" t="s">
        <v>2269</v>
      </c>
    </row>
    <row r="158" s="2" customFormat="1" ht="24.15" customHeight="1">
      <c r="A158" s="39"/>
      <c r="B158" s="40"/>
      <c r="C158" s="243" t="s">
        <v>332</v>
      </c>
      <c r="D158" s="243" t="s">
        <v>163</v>
      </c>
      <c r="E158" s="244" t="s">
        <v>2270</v>
      </c>
      <c r="F158" s="245" t="s">
        <v>2271</v>
      </c>
      <c r="G158" s="246" t="s">
        <v>390</v>
      </c>
      <c r="H158" s="247">
        <v>1</v>
      </c>
      <c r="I158" s="248"/>
      <c r="J158" s="247">
        <f>ROUND(I158*H158,0)</f>
        <v>0</v>
      </c>
      <c r="K158" s="249"/>
      <c r="L158" s="45"/>
      <c r="M158" s="250" t="s">
        <v>1</v>
      </c>
      <c r="N158" s="251" t="s">
        <v>39</v>
      </c>
      <c r="O158" s="92"/>
      <c r="P158" s="252">
        <f>O158*H158</f>
        <v>0</v>
      </c>
      <c r="Q158" s="252">
        <v>0</v>
      </c>
      <c r="R158" s="252">
        <f>Q158*H158</f>
        <v>0</v>
      </c>
      <c r="S158" s="252">
        <v>0</v>
      </c>
      <c r="T158" s="25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54" t="s">
        <v>260</v>
      </c>
      <c r="AT158" s="254" t="s">
        <v>163</v>
      </c>
      <c r="AU158" s="254" t="s">
        <v>83</v>
      </c>
      <c r="AY158" s="18" t="s">
        <v>160</v>
      </c>
      <c r="BE158" s="255">
        <f>IF(N158="základní",J158,0)</f>
        <v>0</v>
      </c>
      <c r="BF158" s="255">
        <f>IF(N158="snížená",J158,0)</f>
        <v>0</v>
      </c>
      <c r="BG158" s="255">
        <f>IF(N158="zákl. přenesená",J158,0)</f>
        <v>0</v>
      </c>
      <c r="BH158" s="255">
        <f>IF(N158="sníž. přenesená",J158,0)</f>
        <v>0</v>
      </c>
      <c r="BI158" s="255">
        <f>IF(N158="nulová",J158,0)</f>
        <v>0</v>
      </c>
      <c r="BJ158" s="18" t="s">
        <v>8</v>
      </c>
      <c r="BK158" s="255">
        <f>ROUND(I158*H158,0)</f>
        <v>0</v>
      </c>
      <c r="BL158" s="18" t="s">
        <v>260</v>
      </c>
      <c r="BM158" s="254" t="s">
        <v>2272</v>
      </c>
    </row>
    <row r="159" s="2" customFormat="1" ht="24.15" customHeight="1">
      <c r="A159" s="39"/>
      <c r="B159" s="40"/>
      <c r="C159" s="243" t="s">
        <v>9</v>
      </c>
      <c r="D159" s="243" t="s">
        <v>163</v>
      </c>
      <c r="E159" s="244" t="s">
        <v>2273</v>
      </c>
      <c r="F159" s="245" t="s">
        <v>2274</v>
      </c>
      <c r="G159" s="246" t="s">
        <v>390</v>
      </c>
      <c r="H159" s="247">
        <v>1</v>
      </c>
      <c r="I159" s="248"/>
      <c r="J159" s="247">
        <f>ROUND(I159*H159,0)</f>
        <v>0</v>
      </c>
      <c r="K159" s="249"/>
      <c r="L159" s="45"/>
      <c r="M159" s="250" t="s">
        <v>1</v>
      </c>
      <c r="N159" s="251" t="s">
        <v>39</v>
      </c>
      <c r="O159" s="92"/>
      <c r="P159" s="252">
        <f>O159*H159</f>
        <v>0</v>
      </c>
      <c r="Q159" s="252">
        <v>0.0106722174</v>
      </c>
      <c r="R159" s="252">
        <f>Q159*H159</f>
        <v>0.0106722174</v>
      </c>
      <c r="S159" s="252">
        <v>0</v>
      </c>
      <c r="T159" s="25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54" t="s">
        <v>260</v>
      </c>
      <c r="AT159" s="254" t="s">
        <v>163</v>
      </c>
      <c r="AU159" s="254" t="s">
        <v>83</v>
      </c>
      <c r="AY159" s="18" t="s">
        <v>160</v>
      </c>
      <c r="BE159" s="255">
        <f>IF(N159="základní",J159,0)</f>
        <v>0</v>
      </c>
      <c r="BF159" s="255">
        <f>IF(N159="snížená",J159,0)</f>
        <v>0</v>
      </c>
      <c r="BG159" s="255">
        <f>IF(N159="zákl. přenesená",J159,0)</f>
        <v>0</v>
      </c>
      <c r="BH159" s="255">
        <f>IF(N159="sníž. přenesená",J159,0)</f>
        <v>0</v>
      </c>
      <c r="BI159" s="255">
        <f>IF(N159="nulová",J159,0)</f>
        <v>0</v>
      </c>
      <c r="BJ159" s="18" t="s">
        <v>8</v>
      </c>
      <c r="BK159" s="255">
        <f>ROUND(I159*H159,0)</f>
        <v>0</v>
      </c>
      <c r="BL159" s="18" t="s">
        <v>260</v>
      </c>
      <c r="BM159" s="254" t="s">
        <v>2275</v>
      </c>
    </row>
    <row r="160" s="2" customFormat="1" ht="24.15" customHeight="1">
      <c r="A160" s="39"/>
      <c r="B160" s="40"/>
      <c r="C160" s="243" t="s">
        <v>340</v>
      </c>
      <c r="D160" s="243" t="s">
        <v>163</v>
      </c>
      <c r="E160" s="244" t="s">
        <v>2276</v>
      </c>
      <c r="F160" s="245" t="s">
        <v>2277</v>
      </c>
      <c r="G160" s="246" t="s">
        <v>390</v>
      </c>
      <c r="H160" s="247">
        <v>1</v>
      </c>
      <c r="I160" s="248"/>
      <c r="J160" s="247">
        <f>ROUND(I160*H160,0)</f>
        <v>0</v>
      </c>
      <c r="K160" s="249"/>
      <c r="L160" s="45"/>
      <c r="M160" s="250" t="s">
        <v>1</v>
      </c>
      <c r="N160" s="251" t="s">
        <v>39</v>
      </c>
      <c r="O160" s="92"/>
      <c r="P160" s="252">
        <f>O160*H160</f>
        <v>0</v>
      </c>
      <c r="Q160" s="252">
        <v>0.0015710800000000001</v>
      </c>
      <c r="R160" s="252">
        <f>Q160*H160</f>
        <v>0.0015710800000000001</v>
      </c>
      <c r="S160" s="252">
        <v>0</v>
      </c>
      <c r="T160" s="25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54" t="s">
        <v>260</v>
      </c>
      <c r="AT160" s="254" t="s">
        <v>163</v>
      </c>
      <c r="AU160" s="254" t="s">
        <v>83</v>
      </c>
      <c r="AY160" s="18" t="s">
        <v>160</v>
      </c>
      <c r="BE160" s="255">
        <f>IF(N160="základní",J160,0)</f>
        <v>0</v>
      </c>
      <c r="BF160" s="255">
        <f>IF(N160="snížená",J160,0)</f>
        <v>0</v>
      </c>
      <c r="BG160" s="255">
        <f>IF(N160="zákl. přenesená",J160,0)</f>
        <v>0</v>
      </c>
      <c r="BH160" s="255">
        <f>IF(N160="sníž. přenesená",J160,0)</f>
        <v>0</v>
      </c>
      <c r="BI160" s="255">
        <f>IF(N160="nulová",J160,0)</f>
        <v>0</v>
      </c>
      <c r="BJ160" s="18" t="s">
        <v>8</v>
      </c>
      <c r="BK160" s="255">
        <f>ROUND(I160*H160,0)</f>
        <v>0</v>
      </c>
      <c r="BL160" s="18" t="s">
        <v>260</v>
      </c>
      <c r="BM160" s="254" t="s">
        <v>2278</v>
      </c>
    </row>
    <row r="161" s="2" customFormat="1" ht="24.15" customHeight="1">
      <c r="A161" s="39"/>
      <c r="B161" s="40"/>
      <c r="C161" s="243" t="s">
        <v>344</v>
      </c>
      <c r="D161" s="243" t="s">
        <v>163</v>
      </c>
      <c r="E161" s="244" t="s">
        <v>2279</v>
      </c>
      <c r="F161" s="245" t="s">
        <v>2280</v>
      </c>
      <c r="G161" s="246" t="s">
        <v>390</v>
      </c>
      <c r="H161" s="247">
        <v>1</v>
      </c>
      <c r="I161" s="248"/>
      <c r="J161" s="247">
        <f>ROUND(I161*H161,0)</f>
        <v>0</v>
      </c>
      <c r="K161" s="249"/>
      <c r="L161" s="45"/>
      <c r="M161" s="250" t="s">
        <v>1</v>
      </c>
      <c r="N161" s="251" t="s">
        <v>39</v>
      </c>
      <c r="O161" s="92"/>
      <c r="P161" s="252">
        <f>O161*H161</f>
        <v>0</v>
      </c>
      <c r="Q161" s="252">
        <v>0</v>
      </c>
      <c r="R161" s="252">
        <f>Q161*H161</f>
        <v>0</v>
      </c>
      <c r="S161" s="252">
        <v>0</v>
      </c>
      <c r="T161" s="25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54" t="s">
        <v>260</v>
      </c>
      <c r="AT161" s="254" t="s">
        <v>163</v>
      </c>
      <c r="AU161" s="254" t="s">
        <v>83</v>
      </c>
      <c r="AY161" s="18" t="s">
        <v>160</v>
      </c>
      <c r="BE161" s="255">
        <f>IF(N161="základní",J161,0)</f>
        <v>0</v>
      </c>
      <c r="BF161" s="255">
        <f>IF(N161="snížená",J161,0)</f>
        <v>0</v>
      </c>
      <c r="BG161" s="255">
        <f>IF(N161="zákl. přenesená",J161,0)</f>
        <v>0</v>
      </c>
      <c r="BH161" s="255">
        <f>IF(N161="sníž. přenesená",J161,0)</f>
        <v>0</v>
      </c>
      <c r="BI161" s="255">
        <f>IF(N161="nulová",J161,0)</f>
        <v>0</v>
      </c>
      <c r="BJ161" s="18" t="s">
        <v>8</v>
      </c>
      <c r="BK161" s="255">
        <f>ROUND(I161*H161,0)</f>
        <v>0</v>
      </c>
      <c r="BL161" s="18" t="s">
        <v>260</v>
      </c>
      <c r="BM161" s="254" t="s">
        <v>2281</v>
      </c>
    </row>
    <row r="162" s="2" customFormat="1" ht="24.15" customHeight="1">
      <c r="A162" s="39"/>
      <c r="B162" s="40"/>
      <c r="C162" s="243" t="s">
        <v>349</v>
      </c>
      <c r="D162" s="243" t="s">
        <v>163</v>
      </c>
      <c r="E162" s="244" t="s">
        <v>2282</v>
      </c>
      <c r="F162" s="245" t="s">
        <v>2283</v>
      </c>
      <c r="G162" s="246" t="s">
        <v>390</v>
      </c>
      <c r="H162" s="247">
        <v>7</v>
      </c>
      <c r="I162" s="248"/>
      <c r="J162" s="247">
        <f>ROUND(I162*H162,0)</f>
        <v>0</v>
      </c>
      <c r="K162" s="249"/>
      <c r="L162" s="45"/>
      <c r="M162" s="250" t="s">
        <v>1</v>
      </c>
      <c r="N162" s="251" t="s">
        <v>39</v>
      </c>
      <c r="O162" s="92"/>
      <c r="P162" s="252">
        <f>O162*H162</f>
        <v>0</v>
      </c>
      <c r="Q162" s="252">
        <v>0</v>
      </c>
      <c r="R162" s="252">
        <f>Q162*H162</f>
        <v>0</v>
      </c>
      <c r="S162" s="252">
        <v>0</v>
      </c>
      <c r="T162" s="25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54" t="s">
        <v>260</v>
      </c>
      <c r="AT162" s="254" t="s">
        <v>163</v>
      </c>
      <c r="AU162" s="254" t="s">
        <v>83</v>
      </c>
      <c r="AY162" s="18" t="s">
        <v>160</v>
      </c>
      <c r="BE162" s="255">
        <f>IF(N162="základní",J162,0)</f>
        <v>0</v>
      </c>
      <c r="BF162" s="255">
        <f>IF(N162="snížená",J162,0)</f>
        <v>0</v>
      </c>
      <c r="BG162" s="255">
        <f>IF(N162="zákl. přenesená",J162,0)</f>
        <v>0</v>
      </c>
      <c r="BH162" s="255">
        <f>IF(N162="sníž. přenesená",J162,0)</f>
        <v>0</v>
      </c>
      <c r="BI162" s="255">
        <f>IF(N162="nulová",J162,0)</f>
        <v>0</v>
      </c>
      <c r="BJ162" s="18" t="s">
        <v>8</v>
      </c>
      <c r="BK162" s="255">
        <f>ROUND(I162*H162,0)</f>
        <v>0</v>
      </c>
      <c r="BL162" s="18" t="s">
        <v>260</v>
      </c>
      <c r="BM162" s="254" t="s">
        <v>2284</v>
      </c>
    </row>
    <row r="163" s="2" customFormat="1" ht="24.15" customHeight="1">
      <c r="A163" s="39"/>
      <c r="B163" s="40"/>
      <c r="C163" s="243" t="s">
        <v>260</v>
      </c>
      <c r="D163" s="243" t="s">
        <v>163</v>
      </c>
      <c r="E163" s="244" t="s">
        <v>2285</v>
      </c>
      <c r="F163" s="245" t="s">
        <v>2286</v>
      </c>
      <c r="G163" s="246" t="s">
        <v>390</v>
      </c>
      <c r="H163" s="247">
        <v>7</v>
      </c>
      <c r="I163" s="248"/>
      <c r="J163" s="247">
        <f>ROUND(I163*H163,0)</f>
        <v>0</v>
      </c>
      <c r="K163" s="249"/>
      <c r="L163" s="45"/>
      <c r="M163" s="250" t="s">
        <v>1</v>
      </c>
      <c r="N163" s="251" t="s">
        <v>39</v>
      </c>
      <c r="O163" s="92"/>
      <c r="P163" s="252">
        <f>O163*H163</f>
        <v>0</v>
      </c>
      <c r="Q163" s="252">
        <v>0.00050060000000000002</v>
      </c>
      <c r="R163" s="252">
        <f>Q163*H163</f>
        <v>0.0035042000000000003</v>
      </c>
      <c r="S163" s="252">
        <v>0</v>
      </c>
      <c r="T163" s="25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54" t="s">
        <v>260</v>
      </c>
      <c r="AT163" s="254" t="s">
        <v>163</v>
      </c>
      <c r="AU163" s="254" t="s">
        <v>83</v>
      </c>
      <c r="AY163" s="18" t="s">
        <v>160</v>
      </c>
      <c r="BE163" s="255">
        <f>IF(N163="základní",J163,0)</f>
        <v>0</v>
      </c>
      <c r="BF163" s="255">
        <f>IF(N163="snížená",J163,0)</f>
        <v>0</v>
      </c>
      <c r="BG163" s="255">
        <f>IF(N163="zákl. přenesená",J163,0)</f>
        <v>0</v>
      </c>
      <c r="BH163" s="255">
        <f>IF(N163="sníž. přenesená",J163,0)</f>
        <v>0</v>
      </c>
      <c r="BI163" s="255">
        <f>IF(N163="nulová",J163,0)</f>
        <v>0</v>
      </c>
      <c r="BJ163" s="18" t="s">
        <v>8</v>
      </c>
      <c r="BK163" s="255">
        <f>ROUND(I163*H163,0)</f>
        <v>0</v>
      </c>
      <c r="BL163" s="18" t="s">
        <v>260</v>
      </c>
      <c r="BM163" s="254" t="s">
        <v>2287</v>
      </c>
    </row>
    <row r="164" s="2" customFormat="1" ht="24.15" customHeight="1">
      <c r="A164" s="39"/>
      <c r="B164" s="40"/>
      <c r="C164" s="243" t="s">
        <v>360</v>
      </c>
      <c r="D164" s="243" t="s">
        <v>163</v>
      </c>
      <c r="E164" s="244" t="s">
        <v>2288</v>
      </c>
      <c r="F164" s="245" t="s">
        <v>2289</v>
      </c>
      <c r="G164" s="246" t="s">
        <v>390</v>
      </c>
      <c r="H164" s="247">
        <v>7</v>
      </c>
      <c r="I164" s="248"/>
      <c r="J164" s="247">
        <f>ROUND(I164*H164,0)</f>
        <v>0</v>
      </c>
      <c r="K164" s="249"/>
      <c r="L164" s="45"/>
      <c r="M164" s="250" t="s">
        <v>1</v>
      </c>
      <c r="N164" s="251" t="s">
        <v>39</v>
      </c>
      <c r="O164" s="92"/>
      <c r="P164" s="252">
        <f>O164*H164</f>
        <v>0</v>
      </c>
      <c r="Q164" s="252">
        <v>0.00031060000000000001</v>
      </c>
      <c r="R164" s="252">
        <f>Q164*H164</f>
        <v>0.0021742000000000003</v>
      </c>
      <c r="S164" s="252">
        <v>0</v>
      </c>
      <c r="T164" s="25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54" t="s">
        <v>260</v>
      </c>
      <c r="AT164" s="254" t="s">
        <v>163</v>
      </c>
      <c r="AU164" s="254" t="s">
        <v>83</v>
      </c>
      <c r="AY164" s="18" t="s">
        <v>160</v>
      </c>
      <c r="BE164" s="255">
        <f>IF(N164="základní",J164,0)</f>
        <v>0</v>
      </c>
      <c r="BF164" s="255">
        <f>IF(N164="snížená",J164,0)</f>
        <v>0</v>
      </c>
      <c r="BG164" s="255">
        <f>IF(N164="zákl. přenesená",J164,0)</f>
        <v>0</v>
      </c>
      <c r="BH164" s="255">
        <f>IF(N164="sníž. přenesená",J164,0)</f>
        <v>0</v>
      </c>
      <c r="BI164" s="255">
        <f>IF(N164="nulová",J164,0)</f>
        <v>0</v>
      </c>
      <c r="BJ164" s="18" t="s">
        <v>8</v>
      </c>
      <c r="BK164" s="255">
        <f>ROUND(I164*H164,0)</f>
        <v>0</v>
      </c>
      <c r="BL164" s="18" t="s">
        <v>260</v>
      </c>
      <c r="BM164" s="254" t="s">
        <v>2290</v>
      </c>
    </row>
    <row r="165" s="2" customFormat="1" ht="21.75" customHeight="1">
      <c r="A165" s="39"/>
      <c r="B165" s="40"/>
      <c r="C165" s="243" t="s">
        <v>609</v>
      </c>
      <c r="D165" s="243" t="s">
        <v>163</v>
      </c>
      <c r="E165" s="244" t="s">
        <v>2291</v>
      </c>
      <c r="F165" s="245" t="s">
        <v>2292</v>
      </c>
      <c r="G165" s="246" t="s">
        <v>316</v>
      </c>
      <c r="H165" s="247">
        <v>25</v>
      </c>
      <c r="I165" s="248"/>
      <c r="J165" s="247">
        <f>ROUND(I165*H165,0)</f>
        <v>0</v>
      </c>
      <c r="K165" s="249"/>
      <c r="L165" s="45"/>
      <c r="M165" s="250" t="s">
        <v>1</v>
      </c>
      <c r="N165" s="251" t="s">
        <v>39</v>
      </c>
      <c r="O165" s="92"/>
      <c r="P165" s="252">
        <f>O165*H165</f>
        <v>0</v>
      </c>
      <c r="Q165" s="252">
        <v>0.00041189999999999998</v>
      </c>
      <c r="R165" s="252">
        <f>Q165*H165</f>
        <v>0.010297499999999999</v>
      </c>
      <c r="S165" s="252">
        <v>0</v>
      </c>
      <c r="T165" s="25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54" t="s">
        <v>260</v>
      </c>
      <c r="AT165" s="254" t="s">
        <v>163</v>
      </c>
      <c r="AU165" s="254" t="s">
        <v>83</v>
      </c>
      <c r="AY165" s="18" t="s">
        <v>160</v>
      </c>
      <c r="BE165" s="255">
        <f>IF(N165="základní",J165,0)</f>
        <v>0</v>
      </c>
      <c r="BF165" s="255">
        <f>IF(N165="snížená",J165,0)</f>
        <v>0</v>
      </c>
      <c r="BG165" s="255">
        <f>IF(N165="zákl. přenesená",J165,0)</f>
        <v>0</v>
      </c>
      <c r="BH165" s="255">
        <f>IF(N165="sníž. přenesená",J165,0)</f>
        <v>0</v>
      </c>
      <c r="BI165" s="255">
        <f>IF(N165="nulová",J165,0)</f>
        <v>0</v>
      </c>
      <c r="BJ165" s="18" t="s">
        <v>8</v>
      </c>
      <c r="BK165" s="255">
        <f>ROUND(I165*H165,0)</f>
        <v>0</v>
      </c>
      <c r="BL165" s="18" t="s">
        <v>260</v>
      </c>
      <c r="BM165" s="254" t="s">
        <v>2293</v>
      </c>
    </row>
    <row r="166" s="2" customFormat="1" ht="21.75" customHeight="1">
      <c r="A166" s="39"/>
      <c r="B166" s="40"/>
      <c r="C166" s="243" t="s">
        <v>406</v>
      </c>
      <c r="D166" s="243" t="s">
        <v>163</v>
      </c>
      <c r="E166" s="244" t="s">
        <v>2294</v>
      </c>
      <c r="F166" s="245" t="s">
        <v>2295</v>
      </c>
      <c r="G166" s="246" t="s">
        <v>316</v>
      </c>
      <c r="H166" s="247">
        <v>25</v>
      </c>
      <c r="I166" s="248"/>
      <c r="J166" s="247">
        <f>ROUND(I166*H166,0)</f>
        <v>0</v>
      </c>
      <c r="K166" s="249"/>
      <c r="L166" s="45"/>
      <c r="M166" s="250" t="s">
        <v>1</v>
      </c>
      <c r="N166" s="251" t="s">
        <v>39</v>
      </c>
      <c r="O166" s="92"/>
      <c r="P166" s="252">
        <f>O166*H166</f>
        <v>0</v>
      </c>
      <c r="Q166" s="252">
        <v>0.00047649999999999998</v>
      </c>
      <c r="R166" s="252">
        <f>Q166*H166</f>
        <v>0.0119125</v>
      </c>
      <c r="S166" s="252">
        <v>0</v>
      </c>
      <c r="T166" s="253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54" t="s">
        <v>260</v>
      </c>
      <c r="AT166" s="254" t="s">
        <v>163</v>
      </c>
      <c r="AU166" s="254" t="s">
        <v>83</v>
      </c>
      <c r="AY166" s="18" t="s">
        <v>160</v>
      </c>
      <c r="BE166" s="255">
        <f>IF(N166="základní",J166,0)</f>
        <v>0</v>
      </c>
      <c r="BF166" s="255">
        <f>IF(N166="snížená",J166,0)</f>
        <v>0</v>
      </c>
      <c r="BG166" s="255">
        <f>IF(N166="zákl. přenesená",J166,0)</f>
        <v>0</v>
      </c>
      <c r="BH166" s="255">
        <f>IF(N166="sníž. přenesená",J166,0)</f>
        <v>0</v>
      </c>
      <c r="BI166" s="255">
        <f>IF(N166="nulová",J166,0)</f>
        <v>0</v>
      </c>
      <c r="BJ166" s="18" t="s">
        <v>8</v>
      </c>
      <c r="BK166" s="255">
        <f>ROUND(I166*H166,0)</f>
        <v>0</v>
      </c>
      <c r="BL166" s="18" t="s">
        <v>260</v>
      </c>
      <c r="BM166" s="254" t="s">
        <v>2296</v>
      </c>
    </row>
    <row r="167" s="2" customFormat="1" ht="24.15" customHeight="1">
      <c r="A167" s="39"/>
      <c r="B167" s="40"/>
      <c r="C167" s="243" t="s">
        <v>411</v>
      </c>
      <c r="D167" s="243" t="s">
        <v>163</v>
      </c>
      <c r="E167" s="244" t="s">
        <v>2297</v>
      </c>
      <c r="F167" s="245" t="s">
        <v>2298</v>
      </c>
      <c r="G167" s="246" t="s">
        <v>390</v>
      </c>
      <c r="H167" s="247">
        <v>7</v>
      </c>
      <c r="I167" s="248"/>
      <c r="J167" s="247">
        <f>ROUND(I167*H167,0)</f>
        <v>0</v>
      </c>
      <c r="K167" s="249"/>
      <c r="L167" s="45"/>
      <c r="M167" s="250" t="s">
        <v>1</v>
      </c>
      <c r="N167" s="251" t="s">
        <v>39</v>
      </c>
      <c r="O167" s="92"/>
      <c r="P167" s="252">
        <f>O167*H167</f>
        <v>0</v>
      </c>
      <c r="Q167" s="252">
        <v>0</v>
      </c>
      <c r="R167" s="252">
        <f>Q167*H167</f>
        <v>0</v>
      </c>
      <c r="S167" s="252">
        <v>0</v>
      </c>
      <c r="T167" s="25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54" t="s">
        <v>260</v>
      </c>
      <c r="AT167" s="254" t="s">
        <v>163</v>
      </c>
      <c r="AU167" s="254" t="s">
        <v>83</v>
      </c>
      <c r="AY167" s="18" t="s">
        <v>160</v>
      </c>
      <c r="BE167" s="255">
        <f>IF(N167="základní",J167,0)</f>
        <v>0</v>
      </c>
      <c r="BF167" s="255">
        <f>IF(N167="snížená",J167,0)</f>
        <v>0</v>
      </c>
      <c r="BG167" s="255">
        <f>IF(N167="zákl. přenesená",J167,0)</f>
        <v>0</v>
      </c>
      <c r="BH167" s="255">
        <f>IF(N167="sníž. přenesená",J167,0)</f>
        <v>0</v>
      </c>
      <c r="BI167" s="255">
        <f>IF(N167="nulová",J167,0)</f>
        <v>0</v>
      </c>
      <c r="BJ167" s="18" t="s">
        <v>8</v>
      </c>
      <c r="BK167" s="255">
        <f>ROUND(I167*H167,0)</f>
        <v>0</v>
      </c>
      <c r="BL167" s="18" t="s">
        <v>260</v>
      </c>
      <c r="BM167" s="254" t="s">
        <v>2299</v>
      </c>
    </row>
    <row r="168" s="2" customFormat="1" ht="24.15" customHeight="1">
      <c r="A168" s="39"/>
      <c r="B168" s="40"/>
      <c r="C168" s="243" t="s">
        <v>7</v>
      </c>
      <c r="D168" s="243" t="s">
        <v>163</v>
      </c>
      <c r="E168" s="244" t="s">
        <v>2300</v>
      </c>
      <c r="F168" s="245" t="s">
        <v>2301</v>
      </c>
      <c r="G168" s="246" t="s">
        <v>390</v>
      </c>
      <c r="H168" s="247">
        <v>5</v>
      </c>
      <c r="I168" s="248"/>
      <c r="J168" s="247">
        <f>ROUND(I168*H168,0)</f>
        <v>0</v>
      </c>
      <c r="K168" s="249"/>
      <c r="L168" s="45"/>
      <c r="M168" s="250" t="s">
        <v>1</v>
      </c>
      <c r="N168" s="251" t="s">
        <v>39</v>
      </c>
      <c r="O168" s="92"/>
      <c r="P168" s="252">
        <f>O168*H168</f>
        <v>0</v>
      </c>
      <c r="Q168" s="252">
        <v>0</v>
      </c>
      <c r="R168" s="252">
        <f>Q168*H168</f>
        <v>0</v>
      </c>
      <c r="S168" s="252">
        <v>0</v>
      </c>
      <c r="T168" s="25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54" t="s">
        <v>260</v>
      </c>
      <c r="AT168" s="254" t="s">
        <v>163</v>
      </c>
      <c r="AU168" s="254" t="s">
        <v>83</v>
      </c>
      <c r="AY168" s="18" t="s">
        <v>160</v>
      </c>
      <c r="BE168" s="255">
        <f>IF(N168="základní",J168,0)</f>
        <v>0</v>
      </c>
      <c r="BF168" s="255">
        <f>IF(N168="snížená",J168,0)</f>
        <v>0</v>
      </c>
      <c r="BG168" s="255">
        <f>IF(N168="zákl. přenesená",J168,0)</f>
        <v>0</v>
      </c>
      <c r="BH168" s="255">
        <f>IF(N168="sníž. přenesená",J168,0)</f>
        <v>0</v>
      </c>
      <c r="BI168" s="255">
        <f>IF(N168="nulová",J168,0)</f>
        <v>0</v>
      </c>
      <c r="BJ168" s="18" t="s">
        <v>8</v>
      </c>
      <c r="BK168" s="255">
        <f>ROUND(I168*H168,0)</f>
        <v>0</v>
      </c>
      <c r="BL168" s="18" t="s">
        <v>260</v>
      </c>
      <c r="BM168" s="254" t="s">
        <v>2302</v>
      </c>
    </row>
    <row r="169" s="2" customFormat="1" ht="24.15" customHeight="1">
      <c r="A169" s="39"/>
      <c r="B169" s="40"/>
      <c r="C169" s="243" t="s">
        <v>451</v>
      </c>
      <c r="D169" s="243" t="s">
        <v>163</v>
      </c>
      <c r="E169" s="244" t="s">
        <v>2303</v>
      </c>
      <c r="F169" s="245" t="s">
        <v>2304</v>
      </c>
      <c r="G169" s="246" t="s">
        <v>390</v>
      </c>
      <c r="H169" s="247">
        <v>1</v>
      </c>
      <c r="I169" s="248"/>
      <c r="J169" s="247">
        <f>ROUND(I169*H169,0)</f>
        <v>0</v>
      </c>
      <c r="K169" s="249"/>
      <c r="L169" s="45"/>
      <c r="M169" s="250" t="s">
        <v>1</v>
      </c>
      <c r="N169" s="251" t="s">
        <v>39</v>
      </c>
      <c r="O169" s="92"/>
      <c r="P169" s="252">
        <f>O169*H169</f>
        <v>0</v>
      </c>
      <c r="Q169" s="252">
        <v>0</v>
      </c>
      <c r="R169" s="252">
        <f>Q169*H169</f>
        <v>0</v>
      </c>
      <c r="S169" s="252">
        <v>0</v>
      </c>
      <c r="T169" s="25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54" t="s">
        <v>260</v>
      </c>
      <c r="AT169" s="254" t="s">
        <v>163</v>
      </c>
      <c r="AU169" s="254" t="s">
        <v>83</v>
      </c>
      <c r="AY169" s="18" t="s">
        <v>160</v>
      </c>
      <c r="BE169" s="255">
        <f>IF(N169="základní",J169,0)</f>
        <v>0</v>
      </c>
      <c r="BF169" s="255">
        <f>IF(N169="snížená",J169,0)</f>
        <v>0</v>
      </c>
      <c r="BG169" s="255">
        <f>IF(N169="zákl. přenesená",J169,0)</f>
        <v>0</v>
      </c>
      <c r="BH169" s="255">
        <f>IF(N169="sníž. přenesená",J169,0)</f>
        <v>0</v>
      </c>
      <c r="BI169" s="255">
        <f>IF(N169="nulová",J169,0)</f>
        <v>0</v>
      </c>
      <c r="BJ169" s="18" t="s">
        <v>8</v>
      </c>
      <c r="BK169" s="255">
        <f>ROUND(I169*H169,0)</f>
        <v>0</v>
      </c>
      <c r="BL169" s="18" t="s">
        <v>260</v>
      </c>
      <c r="BM169" s="254" t="s">
        <v>2305</v>
      </c>
    </row>
    <row r="170" s="2" customFormat="1" ht="24.15" customHeight="1">
      <c r="A170" s="39"/>
      <c r="B170" s="40"/>
      <c r="C170" s="243" t="s">
        <v>476</v>
      </c>
      <c r="D170" s="243" t="s">
        <v>163</v>
      </c>
      <c r="E170" s="244" t="s">
        <v>2306</v>
      </c>
      <c r="F170" s="245" t="s">
        <v>2307</v>
      </c>
      <c r="G170" s="246" t="s">
        <v>390</v>
      </c>
      <c r="H170" s="247">
        <v>2</v>
      </c>
      <c r="I170" s="248"/>
      <c r="J170" s="247">
        <f>ROUND(I170*H170,0)</f>
        <v>0</v>
      </c>
      <c r="K170" s="249"/>
      <c r="L170" s="45"/>
      <c r="M170" s="250" t="s">
        <v>1</v>
      </c>
      <c r="N170" s="251" t="s">
        <v>39</v>
      </c>
      <c r="O170" s="92"/>
      <c r="P170" s="252">
        <f>O170*H170</f>
        <v>0</v>
      </c>
      <c r="Q170" s="252">
        <v>0.00050000000000000001</v>
      </c>
      <c r="R170" s="252">
        <f>Q170*H170</f>
        <v>0.001</v>
      </c>
      <c r="S170" s="252">
        <v>0</v>
      </c>
      <c r="T170" s="25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54" t="s">
        <v>260</v>
      </c>
      <c r="AT170" s="254" t="s">
        <v>163</v>
      </c>
      <c r="AU170" s="254" t="s">
        <v>83</v>
      </c>
      <c r="AY170" s="18" t="s">
        <v>160</v>
      </c>
      <c r="BE170" s="255">
        <f>IF(N170="základní",J170,0)</f>
        <v>0</v>
      </c>
      <c r="BF170" s="255">
        <f>IF(N170="snížená",J170,0)</f>
        <v>0</v>
      </c>
      <c r="BG170" s="255">
        <f>IF(N170="zákl. přenesená",J170,0)</f>
        <v>0</v>
      </c>
      <c r="BH170" s="255">
        <f>IF(N170="sníž. přenesená",J170,0)</f>
        <v>0</v>
      </c>
      <c r="BI170" s="255">
        <f>IF(N170="nulová",J170,0)</f>
        <v>0</v>
      </c>
      <c r="BJ170" s="18" t="s">
        <v>8</v>
      </c>
      <c r="BK170" s="255">
        <f>ROUND(I170*H170,0)</f>
        <v>0</v>
      </c>
      <c r="BL170" s="18" t="s">
        <v>260</v>
      </c>
      <c r="BM170" s="254" t="s">
        <v>2308</v>
      </c>
    </row>
    <row r="171" s="2" customFormat="1" ht="24.15" customHeight="1">
      <c r="A171" s="39"/>
      <c r="B171" s="40"/>
      <c r="C171" s="243" t="s">
        <v>500</v>
      </c>
      <c r="D171" s="243" t="s">
        <v>163</v>
      </c>
      <c r="E171" s="244" t="s">
        <v>2309</v>
      </c>
      <c r="F171" s="245" t="s">
        <v>2310</v>
      </c>
      <c r="G171" s="246" t="s">
        <v>316</v>
      </c>
      <c r="H171" s="247">
        <v>50</v>
      </c>
      <c r="I171" s="248"/>
      <c r="J171" s="247">
        <f>ROUND(I171*H171,0)</f>
        <v>0</v>
      </c>
      <c r="K171" s="249"/>
      <c r="L171" s="45"/>
      <c r="M171" s="250" t="s">
        <v>1</v>
      </c>
      <c r="N171" s="251" t="s">
        <v>39</v>
      </c>
      <c r="O171" s="92"/>
      <c r="P171" s="252">
        <f>O171*H171</f>
        <v>0</v>
      </c>
      <c r="Q171" s="252">
        <v>0</v>
      </c>
      <c r="R171" s="252">
        <f>Q171*H171</f>
        <v>0</v>
      </c>
      <c r="S171" s="252">
        <v>0</v>
      </c>
      <c r="T171" s="25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54" t="s">
        <v>260</v>
      </c>
      <c r="AT171" s="254" t="s">
        <v>163</v>
      </c>
      <c r="AU171" s="254" t="s">
        <v>83</v>
      </c>
      <c r="AY171" s="18" t="s">
        <v>160</v>
      </c>
      <c r="BE171" s="255">
        <f>IF(N171="základní",J171,0)</f>
        <v>0</v>
      </c>
      <c r="BF171" s="255">
        <f>IF(N171="snížená",J171,0)</f>
        <v>0</v>
      </c>
      <c r="BG171" s="255">
        <f>IF(N171="zákl. přenesená",J171,0)</f>
        <v>0</v>
      </c>
      <c r="BH171" s="255">
        <f>IF(N171="sníž. přenesená",J171,0)</f>
        <v>0</v>
      </c>
      <c r="BI171" s="255">
        <f>IF(N171="nulová",J171,0)</f>
        <v>0</v>
      </c>
      <c r="BJ171" s="18" t="s">
        <v>8</v>
      </c>
      <c r="BK171" s="255">
        <f>ROUND(I171*H171,0)</f>
        <v>0</v>
      </c>
      <c r="BL171" s="18" t="s">
        <v>260</v>
      </c>
      <c r="BM171" s="254" t="s">
        <v>2311</v>
      </c>
    </row>
    <row r="172" s="2" customFormat="1" ht="16.5" customHeight="1">
      <c r="A172" s="39"/>
      <c r="B172" s="40"/>
      <c r="C172" s="243" t="s">
        <v>504</v>
      </c>
      <c r="D172" s="243" t="s">
        <v>163</v>
      </c>
      <c r="E172" s="244" t="s">
        <v>2312</v>
      </c>
      <c r="F172" s="245" t="s">
        <v>2313</v>
      </c>
      <c r="G172" s="246" t="s">
        <v>316</v>
      </c>
      <c r="H172" s="247">
        <v>8</v>
      </c>
      <c r="I172" s="248"/>
      <c r="J172" s="247">
        <f>ROUND(I172*H172,0)</f>
        <v>0</v>
      </c>
      <c r="K172" s="249"/>
      <c r="L172" s="45"/>
      <c r="M172" s="250" t="s">
        <v>1</v>
      </c>
      <c r="N172" s="251" t="s">
        <v>39</v>
      </c>
      <c r="O172" s="92"/>
      <c r="P172" s="252">
        <f>O172*H172</f>
        <v>0</v>
      </c>
      <c r="Q172" s="252">
        <v>0</v>
      </c>
      <c r="R172" s="252">
        <f>Q172*H172</f>
        <v>0</v>
      </c>
      <c r="S172" s="252">
        <v>0</v>
      </c>
      <c r="T172" s="25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54" t="s">
        <v>260</v>
      </c>
      <c r="AT172" s="254" t="s">
        <v>163</v>
      </c>
      <c r="AU172" s="254" t="s">
        <v>83</v>
      </c>
      <c r="AY172" s="18" t="s">
        <v>160</v>
      </c>
      <c r="BE172" s="255">
        <f>IF(N172="základní",J172,0)</f>
        <v>0</v>
      </c>
      <c r="BF172" s="255">
        <f>IF(N172="snížená",J172,0)</f>
        <v>0</v>
      </c>
      <c r="BG172" s="255">
        <f>IF(N172="zákl. přenesená",J172,0)</f>
        <v>0</v>
      </c>
      <c r="BH172" s="255">
        <f>IF(N172="sníž. přenesená",J172,0)</f>
        <v>0</v>
      </c>
      <c r="BI172" s="255">
        <f>IF(N172="nulová",J172,0)</f>
        <v>0</v>
      </c>
      <c r="BJ172" s="18" t="s">
        <v>8</v>
      </c>
      <c r="BK172" s="255">
        <f>ROUND(I172*H172,0)</f>
        <v>0</v>
      </c>
      <c r="BL172" s="18" t="s">
        <v>260</v>
      </c>
      <c r="BM172" s="254" t="s">
        <v>2314</v>
      </c>
    </row>
    <row r="173" s="2" customFormat="1" ht="44.25" customHeight="1">
      <c r="A173" s="39"/>
      <c r="B173" s="40"/>
      <c r="C173" s="243" t="s">
        <v>518</v>
      </c>
      <c r="D173" s="243" t="s">
        <v>163</v>
      </c>
      <c r="E173" s="244" t="s">
        <v>2315</v>
      </c>
      <c r="F173" s="245" t="s">
        <v>2316</v>
      </c>
      <c r="G173" s="246" t="s">
        <v>335</v>
      </c>
      <c r="H173" s="247">
        <v>0.080000000000000002</v>
      </c>
      <c r="I173" s="248"/>
      <c r="J173" s="247">
        <f>ROUND(I173*H173,0)</f>
        <v>0</v>
      </c>
      <c r="K173" s="249"/>
      <c r="L173" s="45"/>
      <c r="M173" s="250" t="s">
        <v>1</v>
      </c>
      <c r="N173" s="251" t="s">
        <v>39</v>
      </c>
      <c r="O173" s="92"/>
      <c r="P173" s="252">
        <f>O173*H173</f>
        <v>0</v>
      </c>
      <c r="Q173" s="252">
        <v>0</v>
      </c>
      <c r="R173" s="252">
        <f>Q173*H173</f>
        <v>0</v>
      </c>
      <c r="S173" s="252">
        <v>0</v>
      </c>
      <c r="T173" s="25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54" t="s">
        <v>260</v>
      </c>
      <c r="AT173" s="254" t="s">
        <v>163</v>
      </c>
      <c r="AU173" s="254" t="s">
        <v>83</v>
      </c>
      <c r="AY173" s="18" t="s">
        <v>160</v>
      </c>
      <c r="BE173" s="255">
        <f>IF(N173="základní",J173,0)</f>
        <v>0</v>
      </c>
      <c r="BF173" s="255">
        <f>IF(N173="snížená",J173,0)</f>
        <v>0</v>
      </c>
      <c r="BG173" s="255">
        <f>IF(N173="zákl. přenesená",J173,0)</f>
        <v>0</v>
      </c>
      <c r="BH173" s="255">
        <f>IF(N173="sníž. přenesená",J173,0)</f>
        <v>0</v>
      </c>
      <c r="BI173" s="255">
        <f>IF(N173="nulová",J173,0)</f>
        <v>0</v>
      </c>
      <c r="BJ173" s="18" t="s">
        <v>8</v>
      </c>
      <c r="BK173" s="255">
        <f>ROUND(I173*H173,0)</f>
        <v>0</v>
      </c>
      <c r="BL173" s="18" t="s">
        <v>260</v>
      </c>
      <c r="BM173" s="254" t="s">
        <v>2317</v>
      </c>
    </row>
    <row r="174" s="12" customFormat="1" ht="22.8" customHeight="1">
      <c r="A174" s="12"/>
      <c r="B174" s="227"/>
      <c r="C174" s="228"/>
      <c r="D174" s="229" t="s">
        <v>73</v>
      </c>
      <c r="E174" s="241" t="s">
        <v>2318</v>
      </c>
      <c r="F174" s="241" t="s">
        <v>2319</v>
      </c>
      <c r="G174" s="228"/>
      <c r="H174" s="228"/>
      <c r="I174" s="231"/>
      <c r="J174" s="242">
        <f>BK174</f>
        <v>0</v>
      </c>
      <c r="K174" s="228"/>
      <c r="L174" s="233"/>
      <c r="M174" s="234"/>
      <c r="N174" s="235"/>
      <c r="O174" s="235"/>
      <c r="P174" s="236">
        <f>SUM(P175:P188)</f>
        <v>0</v>
      </c>
      <c r="Q174" s="235"/>
      <c r="R174" s="236">
        <f>SUM(R175:R188)</f>
        <v>0.14784393000000001</v>
      </c>
      <c r="S174" s="235"/>
      <c r="T174" s="237">
        <f>SUM(T175:T188)</f>
        <v>0.0025999999999999999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38" t="s">
        <v>83</v>
      </c>
      <c r="AT174" s="239" t="s">
        <v>73</v>
      </c>
      <c r="AU174" s="239" t="s">
        <v>8</v>
      </c>
      <c r="AY174" s="238" t="s">
        <v>160</v>
      </c>
      <c r="BK174" s="240">
        <f>SUM(BK175:BK188)</f>
        <v>0</v>
      </c>
    </row>
    <row r="175" s="2" customFormat="1" ht="24.15" customHeight="1">
      <c r="A175" s="39"/>
      <c r="B175" s="40"/>
      <c r="C175" s="243" t="s">
        <v>524</v>
      </c>
      <c r="D175" s="243" t="s">
        <v>163</v>
      </c>
      <c r="E175" s="244" t="s">
        <v>2320</v>
      </c>
      <c r="F175" s="245" t="s">
        <v>2321</v>
      </c>
      <c r="G175" s="246" t="s">
        <v>390</v>
      </c>
      <c r="H175" s="247">
        <v>5</v>
      </c>
      <c r="I175" s="248"/>
      <c r="J175" s="247">
        <f>ROUND(I175*H175,0)</f>
        <v>0</v>
      </c>
      <c r="K175" s="249"/>
      <c r="L175" s="45"/>
      <c r="M175" s="250" t="s">
        <v>1</v>
      </c>
      <c r="N175" s="251" t="s">
        <v>39</v>
      </c>
      <c r="O175" s="92"/>
      <c r="P175" s="252">
        <f>O175*H175</f>
        <v>0</v>
      </c>
      <c r="Q175" s="252">
        <v>5.3999999999999998E-05</v>
      </c>
      <c r="R175" s="252">
        <f>Q175*H175</f>
        <v>0.00027</v>
      </c>
      <c r="S175" s="252">
        <v>0.00051999999999999995</v>
      </c>
      <c r="T175" s="253">
        <f>S175*H175</f>
        <v>0.0025999999999999999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54" t="s">
        <v>260</v>
      </c>
      <c r="AT175" s="254" t="s">
        <v>163</v>
      </c>
      <c r="AU175" s="254" t="s">
        <v>83</v>
      </c>
      <c r="AY175" s="18" t="s">
        <v>160</v>
      </c>
      <c r="BE175" s="255">
        <f>IF(N175="základní",J175,0)</f>
        <v>0</v>
      </c>
      <c r="BF175" s="255">
        <f>IF(N175="snížená",J175,0)</f>
        <v>0</v>
      </c>
      <c r="BG175" s="255">
        <f>IF(N175="zákl. přenesená",J175,0)</f>
        <v>0</v>
      </c>
      <c r="BH175" s="255">
        <f>IF(N175="sníž. přenesená",J175,0)</f>
        <v>0</v>
      </c>
      <c r="BI175" s="255">
        <f>IF(N175="nulová",J175,0)</f>
        <v>0</v>
      </c>
      <c r="BJ175" s="18" t="s">
        <v>8</v>
      </c>
      <c r="BK175" s="255">
        <f>ROUND(I175*H175,0)</f>
        <v>0</v>
      </c>
      <c r="BL175" s="18" t="s">
        <v>260</v>
      </c>
      <c r="BM175" s="254" t="s">
        <v>2322</v>
      </c>
    </row>
    <row r="176" s="2" customFormat="1" ht="33" customHeight="1">
      <c r="A176" s="39"/>
      <c r="B176" s="40"/>
      <c r="C176" s="243" t="s">
        <v>700</v>
      </c>
      <c r="D176" s="243" t="s">
        <v>163</v>
      </c>
      <c r="E176" s="244" t="s">
        <v>2323</v>
      </c>
      <c r="F176" s="245" t="s">
        <v>2324</v>
      </c>
      <c r="G176" s="246" t="s">
        <v>316</v>
      </c>
      <c r="H176" s="247">
        <v>55</v>
      </c>
      <c r="I176" s="248"/>
      <c r="J176" s="247">
        <f>ROUND(I176*H176,0)</f>
        <v>0</v>
      </c>
      <c r="K176" s="249"/>
      <c r="L176" s="45"/>
      <c r="M176" s="250" t="s">
        <v>1</v>
      </c>
      <c r="N176" s="251" t="s">
        <v>39</v>
      </c>
      <c r="O176" s="92"/>
      <c r="P176" s="252">
        <f>O176*H176</f>
        <v>0</v>
      </c>
      <c r="Q176" s="252">
        <v>0.000976972</v>
      </c>
      <c r="R176" s="252">
        <f>Q176*H176</f>
        <v>0.053733459999999997</v>
      </c>
      <c r="S176" s="252">
        <v>0</v>
      </c>
      <c r="T176" s="25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54" t="s">
        <v>260</v>
      </c>
      <c r="AT176" s="254" t="s">
        <v>163</v>
      </c>
      <c r="AU176" s="254" t="s">
        <v>83</v>
      </c>
      <c r="AY176" s="18" t="s">
        <v>160</v>
      </c>
      <c r="BE176" s="255">
        <f>IF(N176="základní",J176,0)</f>
        <v>0</v>
      </c>
      <c r="BF176" s="255">
        <f>IF(N176="snížená",J176,0)</f>
        <v>0</v>
      </c>
      <c r="BG176" s="255">
        <f>IF(N176="zákl. přenesená",J176,0)</f>
        <v>0</v>
      </c>
      <c r="BH176" s="255">
        <f>IF(N176="sníž. přenesená",J176,0)</f>
        <v>0</v>
      </c>
      <c r="BI176" s="255">
        <f>IF(N176="nulová",J176,0)</f>
        <v>0</v>
      </c>
      <c r="BJ176" s="18" t="s">
        <v>8</v>
      </c>
      <c r="BK176" s="255">
        <f>ROUND(I176*H176,0)</f>
        <v>0</v>
      </c>
      <c r="BL176" s="18" t="s">
        <v>260</v>
      </c>
      <c r="BM176" s="254" t="s">
        <v>2325</v>
      </c>
    </row>
    <row r="177" s="2" customFormat="1" ht="33" customHeight="1">
      <c r="A177" s="39"/>
      <c r="B177" s="40"/>
      <c r="C177" s="243" t="s">
        <v>366</v>
      </c>
      <c r="D177" s="243" t="s">
        <v>163</v>
      </c>
      <c r="E177" s="244" t="s">
        <v>2326</v>
      </c>
      <c r="F177" s="245" t="s">
        <v>2327</v>
      </c>
      <c r="G177" s="246" t="s">
        <v>316</v>
      </c>
      <c r="H177" s="247">
        <v>40</v>
      </c>
      <c r="I177" s="248"/>
      <c r="J177" s="247">
        <f>ROUND(I177*H177,0)</f>
        <v>0</v>
      </c>
      <c r="K177" s="249"/>
      <c r="L177" s="45"/>
      <c r="M177" s="250" t="s">
        <v>1</v>
      </c>
      <c r="N177" s="251" t="s">
        <v>39</v>
      </c>
      <c r="O177" s="92"/>
      <c r="P177" s="252">
        <f>O177*H177</f>
        <v>0</v>
      </c>
      <c r="Q177" s="252">
        <v>0.0012616000000000001</v>
      </c>
      <c r="R177" s="252">
        <f>Q177*H177</f>
        <v>0.050464000000000002</v>
      </c>
      <c r="S177" s="252">
        <v>0</v>
      </c>
      <c r="T177" s="25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54" t="s">
        <v>260</v>
      </c>
      <c r="AT177" s="254" t="s">
        <v>163</v>
      </c>
      <c r="AU177" s="254" t="s">
        <v>83</v>
      </c>
      <c r="AY177" s="18" t="s">
        <v>160</v>
      </c>
      <c r="BE177" s="255">
        <f>IF(N177="základní",J177,0)</f>
        <v>0</v>
      </c>
      <c r="BF177" s="255">
        <f>IF(N177="snížená",J177,0)</f>
        <v>0</v>
      </c>
      <c r="BG177" s="255">
        <f>IF(N177="zákl. přenesená",J177,0)</f>
        <v>0</v>
      </c>
      <c r="BH177" s="255">
        <f>IF(N177="sníž. přenesená",J177,0)</f>
        <v>0</v>
      </c>
      <c r="BI177" s="255">
        <f>IF(N177="nulová",J177,0)</f>
        <v>0</v>
      </c>
      <c r="BJ177" s="18" t="s">
        <v>8</v>
      </c>
      <c r="BK177" s="255">
        <f>ROUND(I177*H177,0)</f>
        <v>0</v>
      </c>
      <c r="BL177" s="18" t="s">
        <v>260</v>
      </c>
      <c r="BM177" s="254" t="s">
        <v>2328</v>
      </c>
    </row>
    <row r="178" s="2" customFormat="1" ht="33" customHeight="1">
      <c r="A178" s="39"/>
      <c r="B178" s="40"/>
      <c r="C178" s="243" t="s">
        <v>724</v>
      </c>
      <c r="D178" s="243" t="s">
        <v>163</v>
      </c>
      <c r="E178" s="244" t="s">
        <v>2329</v>
      </c>
      <c r="F178" s="245" t="s">
        <v>2330</v>
      </c>
      <c r="G178" s="246" t="s">
        <v>316</v>
      </c>
      <c r="H178" s="247">
        <v>5</v>
      </c>
      <c r="I178" s="248"/>
      <c r="J178" s="247">
        <f>ROUND(I178*H178,0)</f>
        <v>0</v>
      </c>
      <c r="K178" s="249"/>
      <c r="L178" s="45"/>
      <c r="M178" s="250" t="s">
        <v>1</v>
      </c>
      <c r="N178" s="251" t="s">
        <v>39</v>
      </c>
      <c r="O178" s="92"/>
      <c r="P178" s="252">
        <f>O178*H178</f>
        <v>0</v>
      </c>
      <c r="Q178" s="252">
        <v>0.001525808</v>
      </c>
      <c r="R178" s="252">
        <f>Q178*H178</f>
        <v>0.0076290400000000001</v>
      </c>
      <c r="S178" s="252">
        <v>0</v>
      </c>
      <c r="T178" s="25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54" t="s">
        <v>260</v>
      </c>
      <c r="AT178" s="254" t="s">
        <v>163</v>
      </c>
      <c r="AU178" s="254" t="s">
        <v>83</v>
      </c>
      <c r="AY178" s="18" t="s">
        <v>160</v>
      </c>
      <c r="BE178" s="255">
        <f>IF(N178="základní",J178,0)</f>
        <v>0</v>
      </c>
      <c r="BF178" s="255">
        <f>IF(N178="snížená",J178,0)</f>
        <v>0</v>
      </c>
      <c r="BG178" s="255">
        <f>IF(N178="zákl. přenesená",J178,0)</f>
        <v>0</v>
      </c>
      <c r="BH178" s="255">
        <f>IF(N178="sníž. přenesená",J178,0)</f>
        <v>0</v>
      </c>
      <c r="BI178" s="255">
        <f>IF(N178="nulová",J178,0)</f>
        <v>0</v>
      </c>
      <c r="BJ178" s="18" t="s">
        <v>8</v>
      </c>
      <c r="BK178" s="255">
        <f>ROUND(I178*H178,0)</f>
        <v>0</v>
      </c>
      <c r="BL178" s="18" t="s">
        <v>260</v>
      </c>
      <c r="BM178" s="254" t="s">
        <v>2331</v>
      </c>
    </row>
    <row r="179" s="2" customFormat="1" ht="55.5" customHeight="1">
      <c r="A179" s="39"/>
      <c r="B179" s="40"/>
      <c r="C179" s="243" t="s">
        <v>730</v>
      </c>
      <c r="D179" s="243" t="s">
        <v>163</v>
      </c>
      <c r="E179" s="244" t="s">
        <v>2332</v>
      </c>
      <c r="F179" s="245" t="s">
        <v>2333</v>
      </c>
      <c r="G179" s="246" t="s">
        <v>316</v>
      </c>
      <c r="H179" s="247">
        <v>100</v>
      </c>
      <c r="I179" s="248"/>
      <c r="J179" s="247">
        <f>ROUND(I179*H179,0)</f>
        <v>0</v>
      </c>
      <c r="K179" s="249"/>
      <c r="L179" s="45"/>
      <c r="M179" s="250" t="s">
        <v>1</v>
      </c>
      <c r="N179" s="251" t="s">
        <v>39</v>
      </c>
      <c r="O179" s="92"/>
      <c r="P179" s="252">
        <f>O179*H179</f>
        <v>0</v>
      </c>
      <c r="Q179" s="252">
        <v>9.4640000000000002E-05</v>
      </c>
      <c r="R179" s="252">
        <f>Q179*H179</f>
        <v>0.0094640000000000002</v>
      </c>
      <c r="S179" s="252">
        <v>0</v>
      </c>
      <c r="T179" s="253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54" t="s">
        <v>260</v>
      </c>
      <c r="AT179" s="254" t="s">
        <v>163</v>
      </c>
      <c r="AU179" s="254" t="s">
        <v>83</v>
      </c>
      <c r="AY179" s="18" t="s">
        <v>160</v>
      </c>
      <c r="BE179" s="255">
        <f>IF(N179="základní",J179,0)</f>
        <v>0</v>
      </c>
      <c r="BF179" s="255">
        <f>IF(N179="snížená",J179,0)</f>
        <v>0</v>
      </c>
      <c r="BG179" s="255">
        <f>IF(N179="zákl. přenesená",J179,0)</f>
        <v>0</v>
      </c>
      <c r="BH179" s="255">
        <f>IF(N179="sníž. přenesená",J179,0)</f>
        <v>0</v>
      </c>
      <c r="BI179" s="255">
        <f>IF(N179="nulová",J179,0)</f>
        <v>0</v>
      </c>
      <c r="BJ179" s="18" t="s">
        <v>8</v>
      </c>
      <c r="BK179" s="255">
        <f>ROUND(I179*H179,0)</f>
        <v>0</v>
      </c>
      <c r="BL179" s="18" t="s">
        <v>260</v>
      </c>
      <c r="BM179" s="254" t="s">
        <v>2334</v>
      </c>
    </row>
    <row r="180" s="2" customFormat="1" ht="24.15" customHeight="1">
      <c r="A180" s="39"/>
      <c r="B180" s="40"/>
      <c r="C180" s="243" t="s">
        <v>438</v>
      </c>
      <c r="D180" s="243" t="s">
        <v>163</v>
      </c>
      <c r="E180" s="244" t="s">
        <v>2335</v>
      </c>
      <c r="F180" s="245" t="s">
        <v>2336</v>
      </c>
      <c r="G180" s="246" t="s">
        <v>390</v>
      </c>
      <c r="H180" s="247">
        <v>35</v>
      </c>
      <c r="I180" s="248"/>
      <c r="J180" s="247">
        <f>ROUND(I180*H180,0)</f>
        <v>0</v>
      </c>
      <c r="K180" s="249"/>
      <c r="L180" s="45"/>
      <c r="M180" s="250" t="s">
        <v>1</v>
      </c>
      <c r="N180" s="251" t="s">
        <v>39</v>
      </c>
      <c r="O180" s="92"/>
      <c r="P180" s="252">
        <f>O180*H180</f>
        <v>0</v>
      </c>
      <c r="Q180" s="252">
        <v>0</v>
      </c>
      <c r="R180" s="252">
        <f>Q180*H180</f>
        <v>0</v>
      </c>
      <c r="S180" s="252">
        <v>0</v>
      </c>
      <c r="T180" s="253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54" t="s">
        <v>260</v>
      </c>
      <c r="AT180" s="254" t="s">
        <v>163</v>
      </c>
      <c r="AU180" s="254" t="s">
        <v>83</v>
      </c>
      <c r="AY180" s="18" t="s">
        <v>160</v>
      </c>
      <c r="BE180" s="255">
        <f>IF(N180="základní",J180,0)</f>
        <v>0</v>
      </c>
      <c r="BF180" s="255">
        <f>IF(N180="snížená",J180,0)</f>
        <v>0</v>
      </c>
      <c r="BG180" s="255">
        <f>IF(N180="zákl. přenesená",J180,0)</f>
        <v>0</v>
      </c>
      <c r="BH180" s="255">
        <f>IF(N180="sníž. přenesená",J180,0)</f>
        <v>0</v>
      </c>
      <c r="BI180" s="255">
        <f>IF(N180="nulová",J180,0)</f>
        <v>0</v>
      </c>
      <c r="BJ180" s="18" t="s">
        <v>8</v>
      </c>
      <c r="BK180" s="255">
        <f>ROUND(I180*H180,0)</f>
        <v>0</v>
      </c>
      <c r="BL180" s="18" t="s">
        <v>260</v>
      </c>
      <c r="BM180" s="254" t="s">
        <v>2337</v>
      </c>
    </row>
    <row r="181" s="2" customFormat="1" ht="24.15" customHeight="1">
      <c r="A181" s="39"/>
      <c r="B181" s="40"/>
      <c r="C181" s="243" t="s">
        <v>440</v>
      </c>
      <c r="D181" s="243" t="s">
        <v>163</v>
      </c>
      <c r="E181" s="244" t="s">
        <v>2338</v>
      </c>
      <c r="F181" s="245" t="s">
        <v>2339</v>
      </c>
      <c r="G181" s="246" t="s">
        <v>390</v>
      </c>
      <c r="H181" s="247">
        <v>1</v>
      </c>
      <c r="I181" s="248"/>
      <c r="J181" s="247">
        <f>ROUND(I181*H181,0)</f>
        <v>0</v>
      </c>
      <c r="K181" s="249"/>
      <c r="L181" s="45"/>
      <c r="M181" s="250" t="s">
        <v>1</v>
      </c>
      <c r="N181" s="251" t="s">
        <v>39</v>
      </c>
      <c r="O181" s="92"/>
      <c r="P181" s="252">
        <f>O181*H181</f>
        <v>0</v>
      </c>
      <c r="Q181" s="252">
        <v>0.00012557000000000001</v>
      </c>
      <c r="R181" s="252">
        <f>Q181*H181</f>
        <v>0.00012557000000000001</v>
      </c>
      <c r="S181" s="252">
        <v>0</v>
      </c>
      <c r="T181" s="25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54" t="s">
        <v>260</v>
      </c>
      <c r="AT181" s="254" t="s">
        <v>163</v>
      </c>
      <c r="AU181" s="254" t="s">
        <v>83</v>
      </c>
      <c r="AY181" s="18" t="s">
        <v>160</v>
      </c>
      <c r="BE181" s="255">
        <f>IF(N181="základní",J181,0)</f>
        <v>0</v>
      </c>
      <c r="BF181" s="255">
        <f>IF(N181="snížená",J181,0)</f>
        <v>0</v>
      </c>
      <c r="BG181" s="255">
        <f>IF(N181="zákl. přenesená",J181,0)</f>
        <v>0</v>
      </c>
      <c r="BH181" s="255">
        <f>IF(N181="sníž. přenesená",J181,0)</f>
        <v>0</v>
      </c>
      <c r="BI181" s="255">
        <f>IF(N181="nulová",J181,0)</f>
        <v>0</v>
      </c>
      <c r="BJ181" s="18" t="s">
        <v>8</v>
      </c>
      <c r="BK181" s="255">
        <f>ROUND(I181*H181,0)</f>
        <v>0</v>
      </c>
      <c r="BL181" s="18" t="s">
        <v>260</v>
      </c>
      <c r="BM181" s="254" t="s">
        <v>2340</v>
      </c>
    </row>
    <row r="182" s="2" customFormat="1" ht="21.75" customHeight="1">
      <c r="A182" s="39"/>
      <c r="B182" s="40"/>
      <c r="C182" s="243" t="s">
        <v>251</v>
      </c>
      <c r="D182" s="243" t="s">
        <v>163</v>
      </c>
      <c r="E182" s="244" t="s">
        <v>2341</v>
      </c>
      <c r="F182" s="245" t="s">
        <v>2342</v>
      </c>
      <c r="G182" s="246" t="s">
        <v>2343</v>
      </c>
      <c r="H182" s="247">
        <v>17</v>
      </c>
      <c r="I182" s="248"/>
      <c r="J182" s="247">
        <f>ROUND(I182*H182,0)</f>
        <v>0</v>
      </c>
      <c r="K182" s="249"/>
      <c r="L182" s="45"/>
      <c r="M182" s="250" t="s">
        <v>1</v>
      </c>
      <c r="N182" s="251" t="s">
        <v>39</v>
      </c>
      <c r="O182" s="92"/>
      <c r="P182" s="252">
        <f>O182*H182</f>
        <v>0</v>
      </c>
      <c r="Q182" s="252">
        <v>0.00025114000000000001</v>
      </c>
      <c r="R182" s="252">
        <f>Q182*H182</f>
        <v>0.0042693800000000006</v>
      </c>
      <c r="S182" s="252">
        <v>0</v>
      </c>
      <c r="T182" s="253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54" t="s">
        <v>260</v>
      </c>
      <c r="AT182" s="254" t="s">
        <v>163</v>
      </c>
      <c r="AU182" s="254" t="s">
        <v>83</v>
      </c>
      <c r="AY182" s="18" t="s">
        <v>160</v>
      </c>
      <c r="BE182" s="255">
        <f>IF(N182="základní",J182,0)</f>
        <v>0</v>
      </c>
      <c r="BF182" s="255">
        <f>IF(N182="snížená",J182,0)</f>
        <v>0</v>
      </c>
      <c r="BG182" s="255">
        <f>IF(N182="zákl. přenesená",J182,0)</f>
        <v>0</v>
      </c>
      <c r="BH182" s="255">
        <f>IF(N182="sníž. přenesená",J182,0)</f>
        <v>0</v>
      </c>
      <c r="BI182" s="255">
        <f>IF(N182="nulová",J182,0)</f>
        <v>0</v>
      </c>
      <c r="BJ182" s="18" t="s">
        <v>8</v>
      </c>
      <c r="BK182" s="255">
        <f>ROUND(I182*H182,0)</f>
        <v>0</v>
      </c>
      <c r="BL182" s="18" t="s">
        <v>260</v>
      </c>
      <c r="BM182" s="254" t="s">
        <v>2344</v>
      </c>
    </row>
    <row r="183" s="2" customFormat="1" ht="24.15" customHeight="1">
      <c r="A183" s="39"/>
      <c r="B183" s="40"/>
      <c r="C183" s="243" t="s">
        <v>302</v>
      </c>
      <c r="D183" s="243" t="s">
        <v>163</v>
      </c>
      <c r="E183" s="244" t="s">
        <v>2345</v>
      </c>
      <c r="F183" s="245" t="s">
        <v>2346</v>
      </c>
      <c r="G183" s="246" t="s">
        <v>390</v>
      </c>
      <c r="H183" s="247">
        <v>3</v>
      </c>
      <c r="I183" s="248"/>
      <c r="J183" s="247">
        <f>ROUND(I183*H183,0)</f>
        <v>0</v>
      </c>
      <c r="K183" s="249"/>
      <c r="L183" s="45"/>
      <c r="M183" s="250" t="s">
        <v>1</v>
      </c>
      <c r="N183" s="251" t="s">
        <v>39</v>
      </c>
      <c r="O183" s="92"/>
      <c r="P183" s="252">
        <f>O183*H183</f>
        <v>0</v>
      </c>
      <c r="Q183" s="252">
        <v>0.00016956999999999999</v>
      </c>
      <c r="R183" s="252">
        <f>Q183*H183</f>
        <v>0.00050871</v>
      </c>
      <c r="S183" s="252">
        <v>0</v>
      </c>
      <c r="T183" s="25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54" t="s">
        <v>260</v>
      </c>
      <c r="AT183" s="254" t="s">
        <v>163</v>
      </c>
      <c r="AU183" s="254" t="s">
        <v>83</v>
      </c>
      <c r="AY183" s="18" t="s">
        <v>160</v>
      </c>
      <c r="BE183" s="255">
        <f>IF(N183="základní",J183,0)</f>
        <v>0</v>
      </c>
      <c r="BF183" s="255">
        <f>IF(N183="snížená",J183,0)</f>
        <v>0</v>
      </c>
      <c r="BG183" s="255">
        <f>IF(N183="zákl. přenesená",J183,0)</f>
        <v>0</v>
      </c>
      <c r="BH183" s="255">
        <f>IF(N183="sníž. přenesená",J183,0)</f>
        <v>0</v>
      </c>
      <c r="BI183" s="255">
        <f>IF(N183="nulová",J183,0)</f>
        <v>0</v>
      </c>
      <c r="BJ183" s="18" t="s">
        <v>8</v>
      </c>
      <c r="BK183" s="255">
        <f>ROUND(I183*H183,0)</f>
        <v>0</v>
      </c>
      <c r="BL183" s="18" t="s">
        <v>260</v>
      </c>
      <c r="BM183" s="254" t="s">
        <v>2347</v>
      </c>
    </row>
    <row r="184" s="2" customFormat="1" ht="24.15" customHeight="1">
      <c r="A184" s="39"/>
      <c r="B184" s="40"/>
      <c r="C184" s="243" t="s">
        <v>493</v>
      </c>
      <c r="D184" s="243" t="s">
        <v>163</v>
      </c>
      <c r="E184" s="244" t="s">
        <v>2348</v>
      </c>
      <c r="F184" s="245" t="s">
        <v>2349</v>
      </c>
      <c r="G184" s="246" t="s">
        <v>390</v>
      </c>
      <c r="H184" s="247">
        <v>3</v>
      </c>
      <c r="I184" s="248"/>
      <c r="J184" s="247">
        <f>ROUND(I184*H184,0)</f>
        <v>0</v>
      </c>
      <c r="K184" s="249"/>
      <c r="L184" s="45"/>
      <c r="M184" s="250" t="s">
        <v>1</v>
      </c>
      <c r="N184" s="251" t="s">
        <v>39</v>
      </c>
      <c r="O184" s="92"/>
      <c r="P184" s="252">
        <f>O184*H184</f>
        <v>0</v>
      </c>
      <c r="Q184" s="252">
        <v>0.00011957</v>
      </c>
      <c r="R184" s="252">
        <f>Q184*H184</f>
        <v>0.00035870999999999999</v>
      </c>
      <c r="S184" s="252">
        <v>0</v>
      </c>
      <c r="T184" s="253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54" t="s">
        <v>260</v>
      </c>
      <c r="AT184" s="254" t="s">
        <v>163</v>
      </c>
      <c r="AU184" s="254" t="s">
        <v>83</v>
      </c>
      <c r="AY184" s="18" t="s">
        <v>160</v>
      </c>
      <c r="BE184" s="255">
        <f>IF(N184="základní",J184,0)</f>
        <v>0</v>
      </c>
      <c r="BF184" s="255">
        <f>IF(N184="snížená",J184,0)</f>
        <v>0</v>
      </c>
      <c r="BG184" s="255">
        <f>IF(N184="zákl. přenesená",J184,0)</f>
        <v>0</v>
      </c>
      <c r="BH184" s="255">
        <f>IF(N184="sníž. přenesená",J184,0)</f>
        <v>0</v>
      </c>
      <c r="BI184" s="255">
        <f>IF(N184="nulová",J184,0)</f>
        <v>0</v>
      </c>
      <c r="BJ184" s="18" t="s">
        <v>8</v>
      </c>
      <c r="BK184" s="255">
        <f>ROUND(I184*H184,0)</f>
        <v>0</v>
      </c>
      <c r="BL184" s="18" t="s">
        <v>260</v>
      </c>
      <c r="BM184" s="254" t="s">
        <v>2350</v>
      </c>
    </row>
    <row r="185" s="2" customFormat="1" ht="24.15" customHeight="1">
      <c r="A185" s="39"/>
      <c r="B185" s="40"/>
      <c r="C185" s="243" t="s">
        <v>487</v>
      </c>
      <c r="D185" s="243" t="s">
        <v>163</v>
      </c>
      <c r="E185" s="244" t="s">
        <v>2351</v>
      </c>
      <c r="F185" s="245" t="s">
        <v>2352</v>
      </c>
      <c r="G185" s="246" t="s">
        <v>390</v>
      </c>
      <c r="H185" s="247">
        <v>3</v>
      </c>
      <c r="I185" s="248"/>
      <c r="J185" s="247">
        <f>ROUND(I185*H185,0)</f>
        <v>0</v>
      </c>
      <c r="K185" s="249"/>
      <c r="L185" s="45"/>
      <c r="M185" s="250" t="s">
        <v>1</v>
      </c>
      <c r="N185" s="251" t="s">
        <v>39</v>
      </c>
      <c r="O185" s="92"/>
      <c r="P185" s="252">
        <f>O185*H185</f>
        <v>0</v>
      </c>
      <c r="Q185" s="252">
        <v>0.00034957</v>
      </c>
      <c r="R185" s="252">
        <f>Q185*H185</f>
        <v>0.00104871</v>
      </c>
      <c r="S185" s="252">
        <v>0</v>
      </c>
      <c r="T185" s="253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54" t="s">
        <v>260</v>
      </c>
      <c r="AT185" s="254" t="s">
        <v>163</v>
      </c>
      <c r="AU185" s="254" t="s">
        <v>83</v>
      </c>
      <c r="AY185" s="18" t="s">
        <v>160</v>
      </c>
      <c r="BE185" s="255">
        <f>IF(N185="základní",J185,0)</f>
        <v>0</v>
      </c>
      <c r="BF185" s="255">
        <f>IF(N185="snížená",J185,0)</f>
        <v>0</v>
      </c>
      <c r="BG185" s="255">
        <f>IF(N185="zákl. přenesená",J185,0)</f>
        <v>0</v>
      </c>
      <c r="BH185" s="255">
        <f>IF(N185="sníž. přenesená",J185,0)</f>
        <v>0</v>
      </c>
      <c r="BI185" s="255">
        <f>IF(N185="nulová",J185,0)</f>
        <v>0</v>
      </c>
      <c r="BJ185" s="18" t="s">
        <v>8</v>
      </c>
      <c r="BK185" s="255">
        <f>ROUND(I185*H185,0)</f>
        <v>0</v>
      </c>
      <c r="BL185" s="18" t="s">
        <v>260</v>
      </c>
      <c r="BM185" s="254" t="s">
        <v>2353</v>
      </c>
    </row>
    <row r="186" s="2" customFormat="1" ht="37.8" customHeight="1">
      <c r="A186" s="39"/>
      <c r="B186" s="40"/>
      <c r="C186" s="243" t="s">
        <v>458</v>
      </c>
      <c r="D186" s="243" t="s">
        <v>163</v>
      </c>
      <c r="E186" s="244" t="s">
        <v>2354</v>
      </c>
      <c r="F186" s="245" t="s">
        <v>2355</v>
      </c>
      <c r="G186" s="246" t="s">
        <v>316</v>
      </c>
      <c r="H186" s="247">
        <v>100</v>
      </c>
      <c r="I186" s="248"/>
      <c r="J186" s="247">
        <f>ROUND(I186*H186,0)</f>
        <v>0</v>
      </c>
      <c r="K186" s="249"/>
      <c r="L186" s="45"/>
      <c r="M186" s="250" t="s">
        <v>1</v>
      </c>
      <c r="N186" s="251" t="s">
        <v>39</v>
      </c>
      <c r="O186" s="92"/>
      <c r="P186" s="252">
        <f>O186*H186</f>
        <v>0</v>
      </c>
      <c r="Q186" s="252">
        <v>0.00018972349999999999</v>
      </c>
      <c r="R186" s="252">
        <f>Q186*H186</f>
        <v>0.018972349999999999</v>
      </c>
      <c r="S186" s="252">
        <v>0</v>
      </c>
      <c r="T186" s="253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54" t="s">
        <v>260</v>
      </c>
      <c r="AT186" s="254" t="s">
        <v>163</v>
      </c>
      <c r="AU186" s="254" t="s">
        <v>83</v>
      </c>
      <c r="AY186" s="18" t="s">
        <v>160</v>
      </c>
      <c r="BE186" s="255">
        <f>IF(N186="základní",J186,0)</f>
        <v>0</v>
      </c>
      <c r="BF186" s="255">
        <f>IF(N186="snížená",J186,0)</f>
        <v>0</v>
      </c>
      <c r="BG186" s="255">
        <f>IF(N186="zákl. přenesená",J186,0)</f>
        <v>0</v>
      </c>
      <c r="BH186" s="255">
        <f>IF(N186="sníž. přenesená",J186,0)</f>
        <v>0</v>
      </c>
      <c r="BI186" s="255">
        <f>IF(N186="nulová",J186,0)</f>
        <v>0</v>
      </c>
      <c r="BJ186" s="18" t="s">
        <v>8</v>
      </c>
      <c r="BK186" s="255">
        <f>ROUND(I186*H186,0)</f>
        <v>0</v>
      </c>
      <c r="BL186" s="18" t="s">
        <v>260</v>
      </c>
      <c r="BM186" s="254" t="s">
        <v>2356</v>
      </c>
    </row>
    <row r="187" s="2" customFormat="1" ht="33" customHeight="1">
      <c r="A187" s="39"/>
      <c r="B187" s="40"/>
      <c r="C187" s="243" t="s">
        <v>463</v>
      </c>
      <c r="D187" s="243" t="s">
        <v>163</v>
      </c>
      <c r="E187" s="244" t="s">
        <v>2357</v>
      </c>
      <c r="F187" s="245" t="s">
        <v>2358</v>
      </c>
      <c r="G187" s="246" t="s">
        <v>316</v>
      </c>
      <c r="H187" s="247">
        <v>100</v>
      </c>
      <c r="I187" s="248"/>
      <c r="J187" s="247">
        <f>ROUND(I187*H187,0)</f>
        <v>0</v>
      </c>
      <c r="K187" s="249"/>
      <c r="L187" s="45"/>
      <c r="M187" s="250" t="s">
        <v>1</v>
      </c>
      <c r="N187" s="251" t="s">
        <v>39</v>
      </c>
      <c r="O187" s="92"/>
      <c r="P187" s="252">
        <f>O187*H187</f>
        <v>0</v>
      </c>
      <c r="Q187" s="252">
        <v>1.0000000000000001E-05</v>
      </c>
      <c r="R187" s="252">
        <f>Q187*H187</f>
        <v>0.001</v>
      </c>
      <c r="S187" s="252">
        <v>0</v>
      </c>
      <c r="T187" s="253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54" t="s">
        <v>260</v>
      </c>
      <c r="AT187" s="254" t="s">
        <v>163</v>
      </c>
      <c r="AU187" s="254" t="s">
        <v>83</v>
      </c>
      <c r="AY187" s="18" t="s">
        <v>160</v>
      </c>
      <c r="BE187" s="255">
        <f>IF(N187="základní",J187,0)</f>
        <v>0</v>
      </c>
      <c r="BF187" s="255">
        <f>IF(N187="snížená",J187,0)</f>
        <v>0</v>
      </c>
      <c r="BG187" s="255">
        <f>IF(N187="zákl. přenesená",J187,0)</f>
        <v>0</v>
      </c>
      <c r="BH187" s="255">
        <f>IF(N187="sníž. přenesená",J187,0)</f>
        <v>0</v>
      </c>
      <c r="BI187" s="255">
        <f>IF(N187="nulová",J187,0)</f>
        <v>0</v>
      </c>
      <c r="BJ187" s="18" t="s">
        <v>8</v>
      </c>
      <c r="BK187" s="255">
        <f>ROUND(I187*H187,0)</f>
        <v>0</v>
      </c>
      <c r="BL187" s="18" t="s">
        <v>260</v>
      </c>
      <c r="BM187" s="254" t="s">
        <v>2359</v>
      </c>
    </row>
    <row r="188" s="2" customFormat="1" ht="44.25" customHeight="1">
      <c r="A188" s="39"/>
      <c r="B188" s="40"/>
      <c r="C188" s="243" t="s">
        <v>179</v>
      </c>
      <c r="D188" s="243" t="s">
        <v>163</v>
      </c>
      <c r="E188" s="244" t="s">
        <v>2360</v>
      </c>
      <c r="F188" s="245" t="s">
        <v>2361</v>
      </c>
      <c r="G188" s="246" t="s">
        <v>335</v>
      </c>
      <c r="H188" s="247">
        <v>0.14999999999999999</v>
      </c>
      <c r="I188" s="248"/>
      <c r="J188" s="247">
        <f>ROUND(I188*H188,0)</f>
        <v>0</v>
      </c>
      <c r="K188" s="249"/>
      <c r="L188" s="45"/>
      <c r="M188" s="250" t="s">
        <v>1</v>
      </c>
      <c r="N188" s="251" t="s">
        <v>39</v>
      </c>
      <c r="O188" s="92"/>
      <c r="P188" s="252">
        <f>O188*H188</f>
        <v>0</v>
      </c>
      <c r="Q188" s="252">
        <v>0</v>
      </c>
      <c r="R188" s="252">
        <f>Q188*H188</f>
        <v>0</v>
      </c>
      <c r="S188" s="252">
        <v>0</v>
      </c>
      <c r="T188" s="253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54" t="s">
        <v>260</v>
      </c>
      <c r="AT188" s="254" t="s">
        <v>163</v>
      </c>
      <c r="AU188" s="254" t="s">
        <v>83</v>
      </c>
      <c r="AY188" s="18" t="s">
        <v>160</v>
      </c>
      <c r="BE188" s="255">
        <f>IF(N188="základní",J188,0)</f>
        <v>0</v>
      </c>
      <c r="BF188" s="255">
        <f>IF(N188="snížená",J188,0)</f>
        <v>0</v>
      </c>
      <c r="BG188" s="255">
        <f>IF(N188="zákl. přenesená",J188,0)</f>
        <v>0</v>
      </c>
      <c r="BH188" s="255">
        <f>IF(N188="sníž. přenesená",J188,0)</f>
        <v>0</v>
      </c>
      <c r="BI188" s="255">
        <f>IF(N188="nulová",J188,0)</f>
        <v>0</v>
      </c>
      <c r="BJ188" s="18" t="s">
        <v>8</v>
      </c>
      <c r="BK188" s="255">
        <f>ROUND(I188*H188,0)</f>
        <v>0</v>
      </c>
      <c r="BL188" s="18" t="s">
        <v>260</v>
      </c>
      <c r="BM188" s="254" t="s">
        <v>2362</v>
      </c>
    </row>
    <row r="189" s="12" customFormat="1" ht="22.8" customHeight="1">
      <c r="A189" s="12"/>
      <c r="B189" s="227"/>
      <c r="C189" s="228"/>
      <c r="D189" s="229" t="s">
        <v>73</v>
      </c>
      <c r="E189" s="241" t="s">
        <v>371</v>
      </c>
      <c r="F189" s="241" t="s">
        <v>372</v>
      </c>
      <c r="G189" s="228"/>
      <c r="H189" s="228"/>
      <c r="I189" s="231"/>
      <c r="J189" s="242">
        <f>BK189</f>
        <v>0</v>
      </c>
      <c r="K189" s="228"/>
      <c r="L189" s="233"/>
      <c r="M189" s="234"/>
      <c r="N189" s="235"/>
      <c r="O189" s="235"/>
      <c r="P189" s="236">
        <f>SUM(P190:P205)</f>
        <v>0</v>
      </c>
      <c r="Q189" s="235"/>
      <c r="R189" s="236">
        <f>SUM(R190:R205)</f>
        <v>0.27506061229999995</v>
      </c>
      <c r="S189" s="235"/>
      <c r="T189" s="237">
        <f>SUM(T190:T205)</f>
        <v>0.75600000000000001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38" t="s">
        <v>83</v>
      </c>
      <c r="AT189" s="239" t="s">
        <v>73</v>
      </c>
      <c r="AU189" s="239" t="s">
        <v>8</v>
      </c>
      <c r="AY189" s="238" t="s">
        <v>160</v>
      </c>
      <c r="BK189" s="240">
        <f>SUM(BK190:BK205)</f>
        <v>0</v>
      </c>
    </row>
    <row r="190" s="2" customFormat="1" ht="16.5" customHeight="1">
      <c r="A190" s="39"/>
      <c r="B190" s="40"/>
      <c r="C190" s="243" t="s">
        <v>190</v>
      </c>
      <c r="D190" s="243" t="s">
        <v>163</v>
      </c>
      <c r="E190" s="244" t="s">
        <v>2363</v>
      </c>
      <c r="F190" s="245" t="s">
        <v>2364</v>
      </c>
      <c r="G190" s="246" t="s">
        <v>376</v>
      </c>
      <c r="H190" s="247">
        <v>1</v>
      </c>
      <c r="I190" s="248"/>
      <c r="J190" s="247">
        <f>ROUND(I190*H190,0)</f>
        <v>0</v>
      </c>
      <c r="K190" s="249"/>
      <c r="L190" s="45"/>
      <c r="M190" s="250" t="s">
        <v>1</v>
      </c>
      <c r="N190" s="251" t="s">
        <v>39</v>
      </c>
      <c r="O190" s="92"/>
      <c r="P190" s="252">
        <f>O190*H190</f>
        <v>0</v>
      </c>
      <c r="Q190" s="252">
        <v>0</v>
      </c>
      <c r="R190" s="252">
        <f>Q190*H190</f>
        <v>0</v>
      </c>
      <c r="S190" s="252">
        <v>0.034200000000000001</v>
      </c>
      <c r="T190" s="253">
        <f>S190*H190</f>
        <v>0.034200000000000001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54" t="s">
        <v>260</v>
      </c>
      <c r="AT190" s="254" t="s">
        <v>163</v>
      </c>
      <c r="AU190" s="254" t="s">
        <v>83</v>
      </c>
      <c r="AY190" s="18" t="s">
        <v>160</v>
      </c>
      <c r="BE190" s="255">
        <f>IF(N190="základní",J190,0)</f>
        <v>0</v>
      </c>
      <c r="BF190" s="255">
        <f>IF(N190="snížená",J190,0)</f>
        <v>0</v>
      </c>
      <c r="BG190" s="255">
        <f>IF(N190="zákl. přenesená",J190,0)</f>
        <v>0</v>
      </c>
      <c r="BH190" s="255">
        <f>IF(N190="sníž. přenesená",J190,0)</f>
        <v>0</v>
      </c>
      <c r="BI190" s="255">
        <f>IF(N190="nulová",J190,0)</f>
        <v>0</v>
      </c>
      <c r="BJ190" s="18" t="s">
        <v>8</v>
      </c>
      <c r="BK190" s="255">
        <f>ROUND(I190*H190,0)</f>
        <v>0</v>
      </c>
      <c r="BL190" s="18" t="s">
        <v>260</v>
      </c>
      <c r="BM190" s="254" t="s">
        <v>2365</v>
      </c>
    </row>
    <row r="191" s="2" customFormat="1" ht="33" customHeight="1">
      <c r="A191" s="39"/>
      <c r="B191" s="40"/>
      <c r="C191" s="243" t="s">
        <v>196</v>
      </c>
      <c r="D191" s="243" t="s">
        <v>163</v>
      </c>
      <c r="E191" s="244" t="s">
        <v>2366</v>
      </c>
      <c r="F191" s="245" t="s">
        <v>2367</v>
      </c>
      <c r="G191" s="246" t="s">
        <v>376</v>
      </c>
      <c r="H191" s="247">
        <v>1</v>
      </c>
      <c r="I191" s="248"/>
      <c r="J191" s="247">
        <f>ROUND(I191*H191,0)</f>
        <v>0</v>
      </c>
      <c r="K191" s="249"/>
      <c r="L191" s="45"/>
      <c r="M191" s="250" t="s">
        <v>1</v>
      </c>
      <c r="N191" s="251" t="s">
        <v>39</v>
      </c>
      <c r="O191" s="92"/>
      <c r="P191" s="252">
        <f>O191*H191</f>
        <v>0</v>
      </c>
      <c r="Q191" s="252">
        <v>0.016968836300000002</v>
      </c>
      <c r="R191" s="252">
        <f>Q191*H191</f>
        <v>0.016968836300000002</v>
      </c>
      <c r="S191" s="252">
        <v>0</v>
      </c>
      <c r="T191" s="253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54" t="s">
        <v>260</v>
      </c>
      <c r="AT191" s="254" t="s">
        <v>163</v>
      </c>
      <c r="AU191" s="254" t="s">
        <v>83</v>
      </c>
      <c r="AY191" s="18" t="s">
        <v>160</v>
      </c>
      <c r="BE191" s="255">
        <f>IF(N191="základní",J191,0)</f>
        <v>0</v>
      </c>
      <c r="BF191" s="255">
        <f>IF(N191="snížená",J191,0)</f>
        <v>0</v>
      </c>
      <c r="BG191" s="255">
        <f>IF(N191="zákl. přenesená",J191,0)</f>
        <v>0</v>
      </c>
      <c r="BH191" s="255">
        <f>IF(N191="sníž. přenesená",J191,0)</f>
        <v>0</v>
      </c>
      <c r="BI191" s="255">
        <f>IF(N191="nulová",J191,0)</f>
        <v>0</v>
      </c>
      <c r="BJ191" s="18" t="s">
        <v>8</v>
      </c>
      <c r="BK191" s="255">
        <f>ROUND(I191*H191,0)</f>
        <v>0</v>
      </c>
      <c r="BL191" s="18" t="s">
        <v>260</v>
      </c>
      <c r="BM191" s="254" t="s">
        <v>2368</v>
      </c>
    </row>
    <row r="192" s="2" customFormat="1" ht="21.75" customHeight="1">
      <c r="A192" s="39"/>
      <c r="B192" s="40"/>
      <c r="C192" s="243" t="s">
        <v>201</v>
      </c>
      <c r="D192" s="243" t="s">
        <v>163</v>
      </c>
      <c r="E192" s="244" t="s">
        <v>2369</v>
      </c>
      <c r="F192" s="245" t="s">
        <v>2370</v>
      </c>
      <c r="G192" s="246" t="s">
        <v>376</v>
      </c>
      <c r="H192" s="247">
        <v>5</v>
      </c>
      <c r="I192" s="248"/>
      <c r="J192" s="247">
        <f>ROUND(I192*H192,0)</f>
        <v>0</v>
      </c>
      <c r="K192" s="249"/>
      <c r="L192" s="45"/>
      <c r="M192" s="250" t="s">
        <v>1</v>
      </c>
      <c r="N192" s="251" t="s">
        <v>39</v>
      </c>
      <c r="O192" s="92"/>
      <c r="P192" s="252">
        <f>O192*H192</f>
        <v>0</v>
      </c>
      <c r="Q192" s="252">
        <v>0</v>
      </c>
      <c r="R192" s="252">
        <f>Q192*H192</f>
        <v>0</v>
      </c>
      <c r="S192" s="252">
        <v>0.019460000000000002</v>
      </c>
      <c r="T192" s="253">
        <f>S192*H192</f>
        <v>0.097300000000000011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54" t="s">
        <v>260</v>
      </c>
      <c r="AT192" s="254" t="s">
        <v>163</v>
      </c>
      <c r="AU192" s="254" t="s">
        <v>83</v>
      </c>
      <c r="AY192" s="18" t="s">
        <v>160</v>
      </c>
      <c r="BE192" s="255">
        <f>IF(N192="základní",J192,0)</f>
        <v>0</v>
      </c>
      <c r="BF192" s="255">
        <f>IF(N192="snížená",J192,0)</f>
        <v>0</v>
      </c>
      <c r="BG192" s="255">
        <f>IF(N192="zákl. přenesená",J192,0)</f>
        <v>0</v>
      </c>
      <c r="BH192" s="255">
        <f>IF(N192="sníž. přenesená",J192,0)</f>
        <v>0</v>
      </c>
      <c r="BI192" s="255">
        <f>IF(N192="nulová",J192,0)</f>
        <v>0</v>
      </c>
      <c r="BJ192" s="18" t="s">
        <v>8</v>
      </c>
      <c r="BK192" s="255">
        <f>ROUND(I192*H192,0)</f>
        <v>0</v>
      </c>
      <c r="BL192" s="18" t="s">
        <v>260</v>
      </c>
      <c r="BM192" s="254" t="s">
        <v>2371</v>
      </c>
    </row>
    <row r="193" s="2" customFormat="1" ht="37.8" customHeight="1">
      <c r="A193" s="39"/>
      <c r="B193" s="40"/>
      <c r="C193" s="243" t="s">
        <v>418</v>
      </c>
      <c r="D193" s="243" t="s">
        <v>163</v>
      </c>
      <c r="E193" s="244" t="s">
        <v>2372</v>
      </c>
      <c r="F193" s="245" t="s">
        <v>2373</v>
      </c>
      <c r="G193" s="246" t="s">
        <v>376</v>
      </c>
      <c r="H193" s="247">
        <v>7</v>
      </c>
      <c r="I193" s="248"/>
      <c r="J193" s="247">
        <f>ROUND(I193*H193,0)</f>
        <v>0</v>
      </c>
      <c r="K193" s="249"/>
      <c r="L193" s="45"/>
      <c r="M193" s="250" t="s">
        <v>1</v>
      </c>
      <c r="N193" s="251" t="s">
        <v>39</v>
      </c>
      <c r="O193" s="92"/>
      <c r="P193" s="252">
        <f>O193*H193</f>
        <v>0</v>
      </c>
      <c r="Q193" s="252">
        <v>0.022229276499999999</v>
      </c>
      <c r="R193" s="252">
        <f>Q193*H193</f>
        <v>0.15560493549999999</v>
      </c>
      <c r="S193" s="252">
        <v>0</v>
      </c>
      <c r="T193" s="253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54" t="s">
        <v>260</v>
      </c>
      <c r="AT193" s="254" t="s">
        <v>163</v>
      </c>
      <c r="AU193" s="254" t="s">
        <v>83</v>
      </c>
      <c r="AY193" s="18" t="s">
        <v>160</v>
      </c>
      <c r="BE193" s="255">
        <f>IF(N193="základní",J193,0)</f>
        <v>0</v>
      </c>
      <c r="BF193" s="255">
        <f>IF(N193="snížená",J193,0)</f>
        <v>0</v>
      </c>
      <c r="BG193" s="255">
        <f>IF(N193="zákl. přenesená",J193,0)</f>
        <v>0</v>
      </c>
      <c r="BH193" s="255">
        <f>IF(N193="sníž. přenesená",J193,0)</f>
        <v>0</v>
      </c>
      <c r="BI193" s="255">
        <f>IF(N193="nulová",J193,0)</f>
        <v>0</v>
      </c>
      <c r="BJ193" s="18" t="s">
        <v>8</v>
      </c>
      <c r="BK193" s="255">
        <f>ROUND(I193*H193,0)</f>
        <v>0</v>
      </c>
      <c r="BL193" s="18" t="s">
        <v>260</v>
      </c>
      <c r="BM193" s="254" t="s">
        <v>2374</v>
      </c>
    </row>
    <row r="194" s="2" customFormat="1" ht="24.15" customHeight="1">
      <c r="A194" s="39"/>
      <c r="B194" s="40"/>
      <c r="C194" s="243" t="s">
        <v>430</v>
      </c>
      <c r="D194" s="243" t="s">
        <v>163</v>
      </c>
      <c r="E194" s="244" t="s">
        <v>2375</v>
      </c>
      <c r="F194" s="245" t="s">
        <v>2376</v>
      </c>
      <c r="G194" s="246" t="s">
        <v>376</v>
      </c>
      <c r="H194" s="247">
        <v>1</v>
      </c>
      <c r="I194" s="248"/>
      <c r="J194" s="247">
        <f>ROUND(I194*H194,0)</f>
        <v>0</v>
      </c>
      <c r="K194" s="249"/>
      <c r="L194" s="45"/>
      <c r="M194" s="250" t="s">
        <v>1</v>
      </c>
      <c r="N194" s="251" t="s">
        <v>39</v>
      </c>
      <c r="O194" s="92"/>
      <c r="P194" s="252">
        <f>O194*H194</f>
        <v>0</v>
      </c>
      <c r="Q194" s="252">
        <v>0</v>
      </c>
      <c r="R194" s="252">
        <f>Q194*H194</f>
        <v>0</v>
      </c>
      <c r="S194" s="252">
        <v>0.087999999999999995</v>
      </c>
      <c r="T194" s="253">
        <f>S194*H194</f>
        <v>0.087999999999999995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54" t="s">
        <v>260</v>
      </c>
      <c r="AT194" s="254" t="s">
        <v>163</v>
      </c>
      <c r="AU194" s="254" t="s">
        <v>83</v>
      </c>
      <c r="AY194" s="18" t="s">
        <v>160</v>
      </c>
      <c r="BE194" s="255">
        <f>IF(N194="základní",J194,0)</f>
        <v>0</v>
      </c>
      <c r="BF194" s="255">
        <f>IF(N194="snížená",J194,0)</f>
        <v>0</v>
      </c>
      <c r="BG194" s="255">
        <f>IF(N194="zákl. přenesená",J194,0)</f>
        <v>0</v>
      </c>
      <c r="BH194" s="255">
        <f>IF(N194="sníž. přenesená",J194,0)</f>
        <v>0</v>
      </c>
      <c r="BI194" s="255">
        <f>IF(N194="nulová",J194,0)</f>
        <v>0</v>
      </c>
      <c r="BJ194" s="18" t="s">
        <v>8</v>
      </c>
      <c r="BK194" s="255">
        <f>ROUND(I194*H194,0)</f>
        <v>0</v>
      </c>
      <c r="BL194" s="18" t="s">
        <v>260</v>
      </c>
      <c r="BM194" s="254" t="s">
        <v>2377</v>
      </c>
    </row>
    <row r="195" s="2" customFormat="1" ht="24.15" customHeight="1">
      <c r="A195" s="39"/>
      <c r="B195" s="40"/>
      <c r="C195" s="243" t="s">
        <v>435</v>
      </c>
      <c r="D195" s="243" t="s">
        <v>163</v>
      </c>
      <c r="E195" s="244" t="s">
        <v>2378</v>
      </c>
      <c r="F195" s="245" t="s">
        <v>2379</v>
      </c>
      <c r="G195" s="246" t="s">
        <v>376</v>
      </c>
      <c r="H195" s="247">
        <v>4</v>
      </c>
      <c r="I195" s="248"/>
      <c r="J195" s="247">
        <f>ROUND(I195*H195,0)</f>
        <v>0</v>
      </c>
      <c r="K195" s="249"/>
      <c r="L195" s="45"/>
      <c r="M195" s="250" t="s">
        <v>1</v>
      </c>
      <c r="N195" s="251" t="s">
        <v>39</v>
      </c>
      <c r="O195" s="92"/>
      <c r="P195" s="252">
        <f>O195*H195</f>
        <v>0</v>
      </c>
      <c r="Q195" s="252">
        <v>0</v>
      </c>
      <c r="R195" s="252">
        <f>Q195*H195</f>
        <v>0</v>
      </c>
      <c r="S195" s="252">
        <v>0.0091999999999999998</v>
      </c>
      <c r="T195" s="253">
        <f>S195*H195</f>
        <v>0.036799999999999999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54" t="s">
        <v>260</v>
      </c>
      <c r="AT195" s="254" t="s">
        <v>163</v>
      </c>
      <c r="AU195" s="254" t="s">
        <v>83</v>
      </c>
      <c r="AY195" s="18" t="s">
        <v>160</v>
      </c>
      <c r="BE195" s="255">
        <f>IF(N195="základní",J195,0)</f>
        <v>0</v>
      </c>
      <c r="BF195" s="255">
        <f>IF(N195="snížená",J195,0)</f>
        <v>0</v>
      </c>
      <c r="BG195" s="255">
        <f>IF(N195="zákl. přenesená",J195,0)</f>
        <v>0</v>
      </c>
      <c r="BH195" s="255">
        <f>IF(N195="sníž. přenesená",J195,0)</f>
        <v>0</v>
      </c>
      <c r="BI195" s="255">
        <f>IF(N195="nulová",J195,0)</f>
        <v>0</v>
      </c>
      <c r="BJ195" s="18" t="s">
        <v>8</v>
      </c>
      <c r="BK195" s="255">
        <f>ROUND(I195*H195,0)</f>
        <v>0</v>
      </c>
      <c r="BL195" s="18" t="s">
        <v>260</v>
      </c>
      <c r="BM195" s="254" t="s">
        <v>2380</v>
      </c>
    </row>
    <row r="196" s="2" customFormat="1" ht="37.8" customHeight="1">
      <c r="A196" s="39"/>
      <c r="B196" s="40"/>
      <c r="C196" s="243" t="s">
        <v>467</v>
      </c>
      <c r="D196" s="243" t="s">
        <v>163</v>
      </c>
      <c r="E196" s="244" t="s">
        <v>2381</v>
      </c>
      <c r="F196" s="245" t="s">
        <v>2382</v>
      </c>
      <c r="G196" s="246" t="s">
        <v>376</v>
      </c>
      <c r="H196" s="247">
        <v>5</v>
      </c>
      <c r="I196" s="248"/>
      <c r="J196" s="247">
        <f>ROUND(I196*H196,0)</f>
        <v>0</v>
      </c>
      <c r="K196" s="249"/>
      <c r="L196" s="45"/>
      <c r="M196" s="250" t="s">
        <v>1</v>
      </c>
      <c r="N196" s="251" t="s">
        <v>39</v>
      </c>
      <c r="O196" s="92"/>
      <c r="P196" s="252">
        <f>O196*H196</f>
        <v>0</v>
      </c>
      <c r="Q196" s="252">
        <v>0.0049347121000000004</v>
      </c>
      <c r="R196" s="252">
        <f>Q196*H196</f>
        <v>0.024673560500000004</v>
      </c>
      <c r="S196" s="252">
        <v>0</v>
      </c>
      <c r="T196" s="253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54" t="s">
        <v>260</v>
      </c>
      <c r="AT196" s="254" t="s">
        <v>163</v>
      </c>
      <c r="AU196" s="254" t="s">
        <v>83</v>
      </c>
      <c r="AY196" s="18" t="s">
        <v>160</v>
      </c>
      <c r="BE196" s="255">
        <f>IF(N196="základní",J196,0)</f>
        <v>0</v>
      </c>
      <c r="BF196" s="255">
        <f>IF(N196="snížená",J196,0)</f>
        <v>0</v>
      </c>
      <c r="BG196" s="255">
        <f>IF(N196="zákl. přenesená",J196,0)</f>
        <v>0</v>
      </c>
      <c r="BH196" s="255">
        <f>IF(N196="sníž. přenesená",J196,0)</f>
        <v>0</v>
      </c>
      <c r="BI196" s="255">
        <f>IF(N196="nulová",J196,0)</f>
        <v>0</v>
      </c>
      <c r="BJ196" s="18" t="s">
        <v>8</v>
      </c>
      <c r="BK196" s="255">
        <f>ROUND(I196*H196,0)</f>
        <v>0</v>
      </c>
      <c r="BL196" s="18" t="s">
        <v>260</v>
      </c>
      <c r="BM196" s="254" t="s">
        <v>2383</v>
      </c>
    </row>
    <row r="197" s="2" customFormat="1" ht="24.15" customHeight="1">
      <c r="A197" s="39"/>
      <c r="B197" s="40"/>
      <c r="C197" s="243" t="s">
        <v>472</v>
      </c>
      <c r="D197" s="243" t="s">
        <v>163</v>
      </c>
      <c r="E197" s="244" t="s">
        <v>2384</v>
      </c>
      <c r="F197" s="245" t="s">
        <v>2385</v>
      </c>
      <c r="G197" s="246" t="s">
        <v>376</v>
      </c>
      <c r="H197" s="247">
        <v>1</v>
      </c>
      <c r="I197" s="248"/>
      <c r="J197" s="247">
        <f>ROUND(I197*H197,0)</f>
        <v>0</v>
      </c>
      <c r="K197" s="249"/>
      <c r="L197" s="45"/>
      <c r="M197" s="250" t="s">
        <v>1</v>
      </c>
      <c r="N197" s="251" t="s">
        <v>39</v>
      </c>
      <c r="O197" s="92"/>
      <c r="P197" s="252">
        <f>O197*H197</f>
        <v>0</v>
      </c>
      <c r="Q197" s="252">
        <v>0</v>
      </c>
      <c r="R197" s="252">
        <f>Q197*H197</f>
        <v>0</v>
      </c>
      <c r="S197" s="252">
        <v>0.034700000000000002</v>
      </c>
      <c r="T197" s="253">
        <f>S197*H197</f>
        <v>0.034700000000000002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54" t="s">
        <v>260</v>
      </c>
      <c r="AT197" s="254" t="s">
        <v>163</v>
      </c>
      <c r="AU197" s="254" t="s">
        <v>83</v>
      </c>
      <c r="AY197" s="18" t="s">
        <v>160</v>
      </c>
      <c r="BE197" s="255">
        <f>IF(N197="základní",J197,0)</f>
        <v>0</v>
      </c>
      <c r="BF197" s="255">
        <f>IF(N197="snížená",J197,0)</f>
        <v>0</v>
      </c>
      <c r="BG197" s="255">
        <f>IF(N197="zákl. přenesená",J197,0)</f>
        <v>0</v>
      </c>
      <c r="BH197" s="255">
        <f>IF(N197="sníž. přenesená",J197,0)</f>
        <v>0</v>
      </c>
      <c r="BI197" s="255">
        <f>IF(N197="nulová",J197,0)</f>
        <v>0</v>
      </c>
      <c r="BJ197" s="18" t="s">
        <v>8</v>
      </c>
      <c r="BK197" s="255">
        <f>ROUND(I197*H197,0)</f>
        <v>0</v>
      </c>
      <c r="BL197" s="18" t="s">
        <v>260</v>
      </c>
      <c r="BM197" s="254" t="s">
        <v>2386</v>
      </c>
    </row>
    <row r="198" s="2" customFormat="1" ht="24.15" customHeight="1">
      <c r="A198" s="39"/>
      <c r="B198" s="40"/>
      <c r="C198" s="243" t="s">
        <v>426</v>
      </c>
      <c r="D198" s="243" t="s">
        <v>163</v>
      </c>
      <c r="E198" s="244" t="s">
        <v>2387</v>
      </c>
      <c r="F198" s="245" t="s">
        <v>2388</v>
      </c>
      <c r="G198" s="246" t="s">
        <v>376</v>
      </c>
      <c r="H198" s="247">
        <v>3</v>
      </c>
      <c r="I198" s="248"/>
      <c r="J198" s="247">
        <f>ROUND(I198*H198,0)</f>
        <v>0</v>
      </c>
      <c r="K198" s="249"/>
      <c r="L198" s="45"/>
      <c r="M198" s="250" t="s">
        <v>1</v>
      </c>
      <c r="N198" s="251" t="s">
        <v>39</v>
      </c>
      <c r="O198" s="92"/>
      <c r="P198" s="252">
        <f>O198*H198</f>
        <v>0</v>
      </c>
      <c r="Q198" s="252">
        <v>0</v>
      </c>
      <c r="R198" s="252">
        <f>Q198*H198</f>
        <v>0</v>
      </c>
      <c r="S198" s="252">
        <v>0.155</v>
      </c>
      <c r="T198" s="253">
        <f>S198*H198</f>
        <v>0.46499999999999997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54" t="s">
        <v>260</v>
      </c>
      <c r="AT198" s="254" t="s">
        <v>163</v>
      </c>
      <c r="AU198" s="254" t="s">
        <v>83</v>
      </c>
      <c r="AY198" s="18" t="s">
        <v>160</v>
      </c>
      <c r="BE198" s="255">
        <f>IF(N198="základní",J198,0)</f>
        <v>0</v>
      </c>
      <c r="BF198" s="255">
        <f>IF(N198="snížená",J198,0)</f>
        <v>0</v>
      </c>
      <c r="BG198" s="255">
        <f>IF(N198="zákl. přenesená",J198,0)</f>
        <v>0</v>
      </c>
      <c r="BH198" s="255">
        <f>IF(N198="sníž. přenesená",J198,0)</f>
        <v>0</v>
      </c>
      <c r="BI198" s="255">
        <f>IF(N198="nulová",J198,0)</f>
        <v>0</v>
      </c>
      <c r="BJ198" s="18" t="s">
        <v>8</v>
      </c>
      <c r="BK198" s="255">
        <f>ROUND(I198*H198,0)</f>
        <v>0</v>
      </c>
      <c r="BL198" s="18" t="s">
        <v>260</v>
      </c>
      <c r="BM198" s="254" t="s">
        <v>2389</v>
      </c>
    </row>
    <row r="199" s="2" customFormat="1" ht="24.15" customHeight="1">
      <c r="A199" s="39"/>
      <c r="B199" s="40"/>
      <c r="C199" s="243" t="s">
        <v>213</v>
      </c>
      <c r="D199" s="243" t="s">
        <v>163</v>
      </c>
      <c r="E199" s="244" t="s">
        <v>2390</v>
      </c>
      <c r="F199" s="245" t="s">
        <v>2391</v>
      </c>
      <c r="G199" s="246" t="s">
        <v>376</v>
      </c>
      <c r="H199" s="247">
        <v>4</v>
      </c>
      <c r="I199" s="248"/>
      <c r="J199" s="247">
        <f>ROUND(I199*H199,0)</f>
        <v>0</v>
      </c>
      <c r="K199" s="249"/>
      <c r="L199" s="45"/>
      <c r="M199" s="250" t="s">
        <v>1</v>
      </c>
      <c r="N199" s="251" t="s">
        <v>39</v>
      </c>
      <c r="O199" s="92"/>
      <c r="P199" s="252">
        <f>O199*H199</f>
        <v>0</v>
      </c>
      <c r="Q199" s="252">
        <v>0.01065786</v>
      </c>
      <c r="R199" s="252">
        <f>Q199*H199</f>
        <v>0.04263144</v>
      </c>
      <c r="S199" s="252">
        <v>0</v>
      </c>
      <c r="T199" s="253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54" t="s">
        <v>260</v>
      </c>
      <c r="AT199" s="254" t="s">
        <v>163</v>
      </c>
      <c r="AU199" s="254" t="s">
        <v>83</v>
      </c>
      <c r="AY199" s="18" t="s">
        <v>160</v>
      </c>
      <c r="BE199" s="255">
        <f>IF(N199="základní",J199,0)</f>
        <v>0</v>
      </c>
      <c r="BF199" s="255">
        <f>IF(N199="snížená",J199,0)</f>
        <v>0</v>
      </c>
      <c r="BG199" s="255">
        <f>IF(N199="zákl. přenesená",J199,0)</f>
        <v>0</v>
      </c>
      <c r="BH199" s="255">
        <f>IF(N199="sníž. přenesená",J199,0)</f>
        <v>0</v>
      </c>
      <c r="BI199" s="255">
        <f>IF(N199="nulová",J199,0)</f>
        <v>0</v>
      </c>
      <c r="BJ199" s="18" t="s">
        <v>8</v>
      </c>
      <c r="BK199" s="255">
        <f>ROUND(I199*H199,0)</f>
        <v>0</v>
      </c>
      <c r="BL199" s="18" t="s">
        <v>260</v>
      </c>
      <c r="BM199" s="254" t="s">
        <v>2392</v>
      </c>
    </row>
    <row r="200" s="2" customFormat="1" ht="44.25" customHeight="1">
      <c r="A200" s="39"/>
      <c r="B200" s="40"/>
      <c r="C200" s="243" t="s">
        <v>218</v>
      </c>
      <c r="D200" s="243" t="s">
        <v>163</v>
      </c>
      <c r="E200" s="244" t="s">
        <v>2393</v>
      </c>
      <c r="F200" s="245" t="s">
        <v>2394</v>
      </c>
      <c r="G200" s="246" t="s">
        <v>376</v>
      </c>
      <c r="H200" s="247">
        <v>1</v>
      </c>
      <c r="I200" s="248"/>
      <c r="J200" s="247">
        <f>ROUND(I200*H200,0)</f>
        <v>0</v>
      </c>
      <c r="K200" s="249"/>
      <c r="L200" s="45"/>
      <c r="M200" s="250" t="s">
        <v>1</v>
      </c>
      <c r="N200" s="251" t="s">
        <v>39</v>
      </c>
      <c r="O200" s="92"/>
      <c r="P200" s="252">
        <f>O200*H200</f>
        <v>0</v>
      </c>
      <c r="Q200" s="252">
        <v>0.01065786</v>
      </c>
      <c r="R200" s="252">
        <f>Q200*H200</f>
        <v>0.01065786</v>
      </c>
      <c r="S200" s="252">
        <v>0</v>
      </c>
      <c r="T200" s="253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54" t="s">
        <v>260</v>
      </c>
      <c r="AT200" s="254" t="s">
        <v>163</v>
      </c>
      <c r="AU200" s="254" t="s">
        <v>83</v>
      </c>
      <c r="AY200" s="18" t="s">
        <v>160</v>
      </c>
      <c r="BE200" s="255">
        <f>IF(N200="základní",J200,0)</f>
        <v>0</v>
      </c>
      <c r="BF200" s="255">
        <f>IF(N200="snížená",J200,0)</f>
        <v>0</v>
      </c>
      <c r="BG200" s="255">
        <f>IF(N200="zákl. přenesená",J200,0)</f>
        <v>0</v>
      </c>
      <c r="BH200" s="255">
        <f>IF(N200="sníž. přenesená",J200,0)</f>
        <v>0</v>
      </c>
      <c r="BI200" s="255">
        <f>IF(N200="nulová",J200,0)</f>
        <v>0</v>
      </c>
      <c r="BJ200" s="18" t="s">
        <v>8</v>
      </c>
      <c r="BK200" s="255">
        <f>ROUND(I200*H200,0)</f>
        <v>0</v>
      </c>
      <c r="BL200" s="18" t="s">
        <v>260</v>
      </c>
      <c r="BM200" s="254" t="s">
        <v>2395</v>
      </c>
    </row>
    <row r="201" s="2" customFormat="1" ht="24.15" customHeight="1">
      <c r="A201" s="39"/>
      <c r="B201" s="40"/>
      <c r="C201" s="243" t="s">
        <v>223</v>
      </c>
      <c r="D201" s="243" t="s">
        <v>163</v>
      </c>
      <c r="E201" s="244" t="s">
        <v>2396</v>
      </c>
      <c r="F201" s="245" t="s">
        <v>2397</v>
      </c>
      <c r="G201" s="246" t="s">
        <v>376</v>
      </c>
      <c r="H201" s="247">
        <v>5</v>
      </c>
      <c r="I201" s="248"/>
      <c r="J201" s="247">
        <f>ROUND(I201*H201,0)</f>
        <v>0</v>
      </c>
      <c r="K201" s="249"/>
      <c r="L201" s="45"/>
      <c r="M201" s="250" t="s">
        <v>1</v>
      </c>
      <c r="N201" s="251" t="s">
        <v>39</v>
      </c>
      <c r="O201" s="92"/>
      <c r="P201" s="252">
        <f>O201*H201</f>
        <v>0</v>
      </c>
      <c r="Q201" s="252">
        <v>0.00172</v>
      </c>
      <c r="R201" s="252">
        <f>Q201*H201</f>
        <v>0.0086</v>
      </c>
      <c r="S201" s="252">
        <v>0</v>
      </c>
      <c r="T201" s="253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54" t="s">
        <v>260</v>
      </c>
      <c r="AT201" s="254" t="s">
        <v>163</v>
      </c>
      <c r="AU201" s="254" t="s">
        <v>83</v>
      </c>
      <c r="AY201" s="18" t="s">
        <v>160</v>
      </c>
      <c r="BE201" s="255">
        <f>IF(N201="základní",J201,0)</f>
        <v>0</v>
      </c>
      <c r="BF201" s="255">
        <f>IF(N201="snížená",J201,0)</f>
        <v>0</v>
      </c>
      <c r="BG201" s="255">
        <f>IF(N201="zákl. přenesená",J201,0)</f>
        <v>0</v>
      </c>
      <c r="BH201" s="255">
        <f>IF(N201="sníž. přenesená",J201,0)</f>
        <v>0</v>
      </c>
      <c r="BI201" s="255">
        <f>IF(N201="nulová",J201,0)</f>
        <v>0</v>
      </c>
      <c r="BJ201" s="18" t="s">
        <v>8</v>
      </c>
      <c r="BK201" s="255">
        <f>ROUND(I201*H201,0)</f>
        <v>0</v>
      </c>
      <c r="BL201" s="18" t="s">
        <v>260</v>
      </c>
      <c r="BM201" s="254" t="s">
        <v>2398</v>
      </c>
    </row>
    <row r="202" s="2" customFormat="1" ht="16.5" customHeight="1">
      <c r="A202" s="39"/>
      <c r="B202" s="40"/>
      <c r="C202" s="243" t="s">
        <v>227</v>
      </c>
      <c r="D202" s="243" t="s">
        <v>163</v>
      </c>
      <c r="E202" s="244" t="s">
        <v>2399</v>
      </c>
      <c r="F202" s="245" t="s">
        <v>2400</v>
      </c>
      <c r="G202" s="246" t="s">
        <v>376</v>
      </c>
      <c r="H202" s="247">
        <v>7</v>
      </c>
      <c r="I202" s="248"/>
      <c r="J202" s="247">
        <f>ROUND(I202*H202,0)</f>
        <v>0</v>
      </c>
      <c r="K202" s="249"/>
      <c r="L202" s="45"/>
      <c r="M202" s="250" t="s">
        <v>1</v>
      </c>
      <c r="N202" s="251" t="s">
        <v>39</v>
      </c>
      <c r="O202" s="92"/>
      <c r="P202" s="252">
        <f>O202*H202</f>
        <v>0</v>
      </c>
      <c r="Q202" s="252">
        <v>0.00183914</v>
      </c>
      <c r="R202" s="252">
        <f>Q202*H202</f>
        <v>0.01287398</v>
      </c>
      <c r="S202" s="252">
        <v>0</v>
      </c>
      <c r="T202" s="253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54" t="s">
        <v>260</v>
      </c>
      <c r="AT202" s="254" t="s">
        <v>163</v>
      </c>
      <c r="AU202" s="254" t="s">
        <v>83</v>
      </c>
      <c r="AY202" s="18" t="s">
        <v>160</v>
      </c>
      <c r="BE202" s="255">
        <f>IF(N202="základní",J202,0)</f>
        <v>0</v>
      </c>
      <c r="BF202" s="255">
        <f>IF(N202="snížená",J202,0)</f>
        <v>0</v>
      </c>
      <c r="BG202" s="255">
        <f>IF(N202="zákl. přenesená",J202,0)</f>
        <v>0</v>
      </c>
      <c r="BH202" s="255">
        <f>IF(N202="sníž. přenesená",J202,0)</f>
        <v>0</v>
      </c>
      <c r="BI202" s="255">
        <f>IF(N202="nulová",J202,0)</f>
        <v>0</v>
      </c>
      <c r="BJ202" s="18" t="s">
        <v>8</v>
      </c>
      <c r="BK202" s="255">
        <f>ROUND(I202*H202,0)</f>
        <v>0</v>
      </c>
      <c r="BL202" s="18" t="s">
        <v>260</v>
      </c>
      <c r="BM202" s="254" t="s">
        <v>2401</v>
      </c>
    </row>
    <row r="203" s="2" customFormat="1" ht="24.15" customHeight="1">
      <c r="A203" s="39"/>
      <c r="B203" s="40"/>
      <c r="C203" s="243" t="s">
        <v>240</v>
      </c>
      <c r="D203" s="243" t="s">
        <v>163</v>
      </c>
      <c r="E203" s="244" t="s">
        <v>2402</v>
      </c>
      <c r="F203" s="245" t="s">
        <v>2403</v>
      </c>
      <c r="G203" s="246" t="s">
        <v>390</v>
      </c>
      <c r="H203" s="247">
        <v>7</v>
      </c>
      <c r="I203" s="248"/>
      <c r="J203" s="247">
        <f>ROUND(I203*H203,0)</f>
        <v>0</v>
      </c>
      <c r="K203" s="249"/>
      <c r="L203" s="45"/>
      <c r="M203" s="250" t="s">
        <v>1</v>
      </c>
      <c r="N203" s="251" t="s">
        <v>39</v>
      </c>
      <c r="O203" s="92"/>
      <c r="P203" s="252">
        <f>O203*H203</f>
        <v>0</v>
      </c>
      <c r="Q203" s="252">
        <v>0.0002375</v>
      </c>
      <c r="R203" s="252">
        <f>Q203*H203</f>
        <v>0.0016624999999999999</v>
      </c>
      <c r="S203" s="252">
        <v>0</v>
      </c>
      <c r="T203" s="253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54" t="s">
        <v>260</v>
      </c>
      <c r="AT203" s="254" t="s">
        <v>163</v>
      </c>
      <c r="AU203" s="254" t="s">
        <v>83</v>
      </c>
      <c r="AY203" s="18" t="s">
        <v>160</v>
      </c>
      <c r="BE203" s="255">
        <f>IF(N203="základní",J203,0)</f>
        <v>0</v>
      </c>
      <c r="BF203" s="255">
        <f>IF(N203="snížená",J203,0)</f>
        <v>0</v>
      </c>
      <c r="BG203" s="255">
        <f>IF(N203="zákl. přenesená",J203,0)</f>
        <v>0</v>
      </c>
      <c r="BH203" s="255">
        <f>IF(N203="sníž. přenesená",J203,0)</f>
        <v>0</v>
      </c>
      <c r="BI203" s="255">
        <f>IF(N203="nulová",J203,0)</f>
        <v>0</v>
      </c>
      <c r="BJ203" s="18" t="s">
        <v>8</v>
      </c>
      <c r="BK203" s="255">
        <f>ROUND(I203*H203,0)</f>
        <v>0</v>
      </c>
      <c r="BL203" s="18" t="s">
        <v>260</v>
      </c>
      <c r="BM203" s="254" t="s">
        <v>2404</v>
      </c>
    </row>
    <row r="204" s="2" customFormat="1" ht="24.15" customHeight="1">
      <c r="A204" s="39"/>
      <c r="B204" s="40"/>
      <c r="C204" s="243" t="s">
        <v>257</v>
      </c>
      <c r="D204" s="243" t="s">
        <v>163</v>
      </c>
      <c r="E204" s="244" t="s">
        <v>2405</v>
      </c>
      <c r="F204" s="245" t="s">
        <v>2406</v>
      </c>
      <c r="G204" s="246" t="s">
        <v>390</v>
      </c>
      <c r="H204" s="247">
        <v>5</v>
      </c>
      <c r="I204" s="248"/>
      <c r="J204" s="247">
        <f>ROUND(I204*H204,0)</f>
        <v>0</v>
      </c>
      <c r="K204" s="249"/>
      <c r="L204" s="45"/>
      <c r="M204" s="250" t="s">
        <v>1</v>
      </c>
      <c r="N204" s="251" t="s">
        <v>39</v>
      </c>
      <c r="O204" s="92"/>
      <c r="P204" s="252">
        <f>O204*H204</f>
        <v>0</v>
      </c>
      <c r="Q204" s="252">
        <v>0.00027750000000000002</v>
      </c>
      <c r="R204" s="252">
        <f>Q204*H204</f>
        <v>0.0013875000000000001</v>
      </c>
      <c r="S204" s="252">
        <v>0</v>
      </c>
      <c r="T204" s="253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54" t="s">
        <v>260</v>
      </c>
      <c r="AT204" s="254" t="s">
        <v>163</v>
      </c>
      <c r="AU204" s="254" t="s">
        <v>83</v>
      </c>
      <c r="AY204" s="18" t="s">
        <v>160</v>
      </c>
      <c r="BE204" s="255">
        <f>IF(N204="základní",J204,0)</f>
        <v>0</v>
      </c>
      <c r="BF204" s="255">
        <f>IF(N204="snížená",J204,0)</f>
        <v>0</v>
      </c>
      <c r="BG204" s="255">
        <f>IF(N204="zákl. přenesená",J204,0)</f>
        <v>0</v>
      </c>
      <c r="BH204" s="255">
        <f>IF(N204="sníž. přenesená",J204,0)</f>
        <v>0</v>
      </c>
      <c r="BI204" s="255">
        <f>IF(N204="nulová",J204,0)</f>
        <v>0</v>
      </c>
      <c r="BJ204" s="18" t="s">
        <v>8</v>
      </c>
      <c r="BK204" s="255">
        <f>ROUND(I204*H204,0)</f>
        <v>0</v>
      </c>
      <c r="BL204" s="18" t="s">
        <v>260</v>
      </c>
      <c r="BM204" s="254" t="s">
        <v>2407</v>
      </c>
    </row>
    <row r="205" s="2" customFormat="1" ht="44.25" customHeight="1">
      <c r="A205" s="39"/>
      <c r="B205" s="40"/>
      <c r="C205" s="243" t="s">
        <v>263</v>
      </c>
      <c r="D205" s="243" t="s">
        <v>163</v>
      </c>
      <c r="E205" s="244" t="s">
        <v>2408</v>
      </c>
      <c r="F205" s="245" t="s">
        <v>2409</v>
      </c>
      <c r="G205" s="246" t="s">
        <v>335</v>
      </c>
      <c r="H205" s="247">
        <v>0.28000000000000003</v>
      </c>
      <c r="I205" s="248"/>
      <c r="J205" s="247">
        <f>ROUND(I205*H205,0)</f>
        <v>0</v>
      </c>
      <c r="K205" s="249"/>
      <c r="L205" s="45"/>
      <c r="M205" s="250" t="s">
        <v>1</v>
      </c>
      <c r="N205" s="251" t="s">
        <v>39</v>
      </c>
      <c r="O205" s="92"/>
      <c r="P205" s="252">
        <f>O205*H205</f>
        <v>0</v>
      </c>
      <c r="Q205" s="252">
        <v>0</v>
      </c>
      <c r="R205" s="252">
        <f>Q205*H205</f>
        <v>0</v>
      </c>
      <c r="S205" s="252">
        <v>0</v>
      </c>
      <c r="T205" s="253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54" t="s">
        <v>260</v>
      </c>
      <c r="AT205" s="254" t="s">
        <v>163</v>
      </c>
      <c r="AU205" s="254" t="s">
        <v>83</v>
      </c>
      <c r="AY205" s="18" t="s">
        <v>160</v>
      </c>
      <c r="BE205" s="255">
        <f>IF(N205="základní",J205,0)</f>
        <v>0</v>
      </c>
      <c r="BF205" s="255">
        <f>IF(N205="snížená",J205,0)</f>
        <v>0</v>
      </c>
      <c r="BG205" s="255">
        <f>IF(N205="zákl. přenesená",J205,0)</f>
        <v>0</v>
      </c>
      <c r="BH205" s="255">
        <f>IF(N205="sníž. přenesená",J205,0)</f>
        <v>0</v>
      </c>
      <c r="BI205" s="255">
        <f>IF(N205="nulová",J205,0)</f>
        <v>0</v>
      </c>
      <c r="BJ205" s="18" t="s">
        <v>8</v>
      </c>
      <c r="BK205" s="255">
        <f>ROUND(I205*H205,0)</f>
        <v>0</v>
      </c>
      <c r="BL205" s="18" t="s">
        <v>260</v>
      </c>
      <c r="BM205" s="254" t="s">
        <v>2410</v>
      </c>
    </row>
    <row r="206" s="12" customFormat="1" ht="22.8" customHeight="1">
      <c r="A206" s="12"/>
      <c r="B206" s="227"/>
      <c r="C206" s="228"/>
      <c r="D206" s="229" t="s">
        <v>73</v>
      </c>
      <c r="E206" s="241" t="s">
        <v>2411</v>
      </c>
      <c r="F206" s="241" t="s">
        <v>2412</v>
      </c>
      <c r="G206" s="228"/>
      <c r="H206" s="228"/>
      <c r="I206" s="231"/>
      <c r="J206" s="242">
        <f>BK206</f>
        <v>0</v>
      </c>
      <c r="K206" s="228"/>
      <c r="L206" s="233"/>
      <c r="M206" s="234"/>
      <c r="N206" s="235"/>
      <c r="O206" s="235"/>
      <c r="P206" s="236">
        <f>SUM(P207:P209)</f>
        <v>0</v>
      </c>
      <c r="Q206" s="235"/>
      <c r="R206" s="236">
        <f>SUM(R207:R209)</f>
        <v>0.017150000000000002</v>
      </c>
      <c r="S206" s="235"/>
      <c r="T206" s="237">
        <f>SUM(T207:T209)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38" t="s">
        <v>83</v>
      </c>
      <c r="AT206" s="239" t="s">
        <v>73</v>
      </c>
      <c r="AU206" s="239" t="s">
        <v>8</v>
      </c>
      <c r="AY206" s="238" t="s">
        <v>160</v>
      </c>
      <c r="BK206" s="240">
        <f>SUM(BK207:BK209)</f>
        <v>0</v>
      </c>
    </row>
    <row r="207" s="2" customFormat="1" ht="37.8" customHeight="1">
      <c r="A207" s="39"/>
      <c r="B207" s="40"/>
      <c r="C207" s="243" t="s">
        <v>268</v>
      </c>
      <c r="D207" s="243" t="s">
        <v>163</v>
      </c>
      <c r="E207" s="244" t="s">
        <v>2413</v>
      </c>
      <c r="F207" s="245" t="s">
        <v>2414</v>
      </c>
      <c r="G207" s="246" t="s">
        <v>376</v>
      </c>
      <c r="H207" s="247">
        <v>1</v>
      </c>
      <c r="I207" s="248"/>
      <c r="J207" s="247">
        <f>ROUND(I207*H207,0)</f>
        <v>0</v>
      </c>
      <c r="K207" s="249"/>
      <c r="L207" s="45"/>
      <c r="M207" s="250" t="s">
        <v>1</v>
      </c>
      <c r="N207" s="251" t="s">
        <v>39</v>
      </c>
      <c r="O207" s="92"/>
      <c r="P207" s="252">
        <f>O207*H207</f>
        <v>0</v>
      </c>
      <c r="Q207" s="252">
        <v>0.016650000000000002</v>
      </c>
      <c r="R207" s="252">
        <f>Q207*H207</f>
        <v>0.016650000000000002</v>
      </c>
      <c r="S207" s="252">
        <v>0</v>
      </c>
      <c r="T207" s="253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54" t="s">
        <v>260</v>
      </c>
      <c r="AT207" s="254" t="s">
        <v>163</v>
      </c>
      <c r="AU207" s="254" t="s">
        <v>83</v>
      </c>
      <c r="AY207" s="18" t="s">
        <v>160</v>
      </c>
      <c r="BE207" s="255">
        <f>IF(N207="základní",J207,0)</f>
        <v>0</v>
      </c>
      <c r="BF207" s="255">
        <f>IF(N207="snížená",J207,0)</f>
        <v>0</v>
      </c>
      <c r="BG207" s="255">
        <f>IF(N207="zákl. přenesená",J207,0)</f>
        <v>0</v>
      </c>
      <c r="BH207" s="255">
        <f>IF(N207="sníž. přenesená",J207,0)</f>
        <v>0</v>
      </c>
      <c r="BI207" s="255">
        <f>IF(N207="nulová",J207,0)</f>
        <v>0</v>
      </c>
      <c r="BJ207" s="18" t="s">
        <v>8</v>
      </c>
      <c r="BK207" s="255">
        <f>ROUND(I207*H207,0)</f>
        <v>0</v>
      </c>
      <c r="BL207" s="18" t="s">
        <v>260</v>
      </c>
      <c r="BM207" s="254" t="s">
        <v>2415</v>
      </c>
    </row>
    <row r="208" s="2" customFormat="1" ht="24.15" customHeight="1">
      <c r="A208" s="39"/>
      <c r="B208" s="40"/>
      <c r="C208" s="243" t="s">
        <v>272</v>
      </c>
      <c r="D208" s="243" t="s">
        <v>163</v>
      </c>
      <c r="E208" s="244" t="s">
        <v>2416</v>
      </c>
      <c r="F208" s="245" t="s">
        <v>2417</v>
      </c>
      <c r="G208" s="246" t="s">
        <v>376</v>
      </c>
      <c r="H208" s="247">
        <v>1</v>
      </c>
      <c r="I208" s="248"/>
      <c r="J208" s="247">
        <f>ROUND(I208*H208,0)</f>
        <v>0</v>
      </c>
      <c r="K208" s="249"/>
      <c r="L208" s="45"/>
      <c r="M208" s="250" t="s">
        <v>1</v>
      </c>
      <c r="N208" s="251" t="s">
        <v>39</v>
      </c>
      <c r="O208" s="92"/>
      <c r="P208" s="252">
        <f>O208*H208</f>
        <v>0</v>
      </c>
      <c r="Q208" s="252">
        <v>0.00050000000000000001</v>
      </c>
      <c r="R208" s="252">
        <f>Q208*H208</f>
        <v>0.00050000000000000001</v>
      </c>
      <c r="S208" s="252">
        <v>0</v>
      </c>
      <c r="T208" s="253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54" t="s">
        <v>260</v>
      </c>
      <c r="AT208" s="254" t="s">
        <v>163</v>
      </c>
      <c r="AU208" s="254" t="s">
        <v>83</v>
      </c>
      <c r="AY208" s="18" t="s">
        <v>160</v>
      </c>
      <c r="BE208" s="255">
        <f>IF(N208="základní",J208,0)</f>
        <v>0</v>
      </c>
      <c r="BF208" s="255">
        <f>IF(N208="snížená",J208,0)</f>
        <v>0</v>
      </c>
      <c r="BG208" s="255">
        <f>IF(N208="zákl. přenesená",J208,0)</f>
        <v>0</v>
      </c>
      <c r="BH208" s="255">
        <f>IF(N208="sníž. přenesená",J208,0)</f>
        <v>0</v>
      </c>
      <c r="BI208" s="255">
        <f>IF(N208="nulová",J208,0)</f>
        <v>0</v>
      </c>
      <c r="BJ208" s="18" t="s">
        <v>8</v>
      </c>
      <c r="BK208" s="255">
        <f>ROUND(I208*H208,0)</f>
        <v>0</v>
      </c>
      <c r="BL208" s="18" t="s">
        <v>260</v>
      </c>
      <c r="BM208" s="254" t="s">
        <v>2418</v>
      </c>
    </row>
    <row r="209" s="2" customFormat="1" ht="44.25" customHeight="1">
      <c r="A209" s="39"/>
      <c r="B209" s="40"/>
      <c r="C209" s="243" t="s">
        <v>276</v>
      </c>
      <c r="D209" s="243" t="s">
        <v>163</v>
      </c>
      <c r="E209" s="244" t="s">
        <v>2419</v>
      </c>
      <c r="F209" s="245" t="s">
        <v>2420</v>
      </c>
      <c r="G209" s="246" t="s">
        <v>335</v>
      </c>
      <c r="H209" s="247">
        <v>0.02</v>
      </c>
      <c r="I209" s="248"/>
      <c r="J209" s="247">
        <f>ROUND(I209*H209,0)</f>
        <v>0</v>
      </c>
      <c r="K209" s="249"/>
      <c r="L209" s="45"/>
      <c r="M209" s="316" t="s">
        <v>1</v>
      </c>
      <c r="N209" s="317" t="s">
        <v>39</v>
      </c>
      <c r="O209" s="318"/>
      <c r="P209" s="319">
        <f>O209*H209</f>
        <v>0</v>
      </c>
      <c r="Q209" s="319">
        <v>0</v>
      </c>
      <c r="R209" s="319">
        <f>Q209*H209</f>
        <v>0</v>
      </c>
      <c r="S209" s="319">
        <v>0</v>
      </c>
      <c r="T209" s="320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54" t="s">
        <v>260</v>
      </c>
      <c r="AT209" s="254" t="s">
        <v>163</v>
      </c>
      <c r="AU209" s="254" t="s">
        <v>83</v>
      </c>
      <c r="AY209" s="18" t="s">
        <v>160</v>
      </c>
      <c r="BE209" s="255">
        <f>IF(N209="základní",J209,0)</f>
        <v>0</v>
      </c>
      <c r="BF209" s="255">
        <f>IF(N209="snížená",J209,0)</f>
        <v>0</v>
      </c>
      <c r="BG209" s="255">
        <f>IF(N209="zákl. přenesená",J209,0)</f>
        <v>0</v>
      </c>
      <c r="BH209" s="255">
        <f>IF(N209="sníž. přenesená",J209,0)</f>
        <v>0</v>
      </c>
      <c r="BI209" s="255">
        <f>IF(N209="nulová",J209,0)</f>
        <v>0</v>
      </c>
      <c r="BJ209" s="18" t="s">
        <v>8</v>
      </c>
      <c r="BK209" s="255">
        <f>ROUND(I209*H209,0)</f>
        <v>0</v>
      </c>
      <c r="BL209" s="18" t="s">
        <v>260</v>
      </c>
      <c r="BM209" s="254" t="s">
        <v>2421</v>
      </c>
    </row>
    <row r="210" s="2" customFormat="1" ht="6.96" customHeight="1">
      <c r="A210" s="39"/>
      <c r="B210" s="67"/>
      <c r="C210" s="68"/>
      <c r="D210" s="68"/>
      <c r="E210" s="68"/>
      <c r="F210" s="68"/>
      <c r="G210" s="68"/>
      <c r="H210" s="68"/>
      <c r="I210" s="68"/>
      <c r="J210" s="68"/>
      <c r="K210" s="68"/>
      <c r="L210" s="45"/>
      <c r="M210" s="39"/>
      <c r="O210" s="39"/>
      <c r="P210" s="39"/>
      <c r="Q210" s="39"/>
      <c r="R210" s="39"/>
      <c r="S210" s="39"/>
      <c r="T210" s="39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</row>
  </sheetData>
  <sheetProtection sheet="1" autoFilter="0" formatColumns="0" formatRows="0" objects="1" scenarios="1" spinCount="100000" saltValue="YRcs2I6btnA5G7fEvxOjnWWQUcmNtnEvjoNYJROBIq7TNzMKlHFRh4an2pWjELFUIX+HbXkFhlNuUqIHYElRPg==" hashValue="wzWYi1eCsDF0FY6CezFkcQ0L5olF13tFKCZB/dgEB1O0t+rt1ahCqpFk8+CarEt084NjAL1J7YoT1rHMjR3tVA==" algorithmName="SHA-512" password="CC35"/>
  <autoFilter ref="C138:K209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11:F111"/>
    <mergeCell ref="D112:F112"/>
    <mergeCell ref="D113:F113"/>
    <mergeCell ref="D114:F114"/>
    <mergeCell ref="D115:F115"/>
    <mergeCell ref="E127:H127"/>
    <mergeCell ref="E129:H129"/>
    <mergeCell ref="E131:H13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108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83</v>
      </c>
    </row>
    <row r="4" s="1" customFormat="1" ht="24.96" customHeight="1">
      <c r="B4" s="21"/>
      <c r="D4" s="149" t="s">
        <v>109</v>
      </c>
      <c r="L4" s="21"/>
      <c r="M4" s="150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Příloha č.1a - Škola hrou, Trutnov, ZŠ R. Frimla 816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110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2422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10. 5. 2024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tr">
        <f>IF('Rekapitulace stavby'!E11="","",'Rekapitulace stavby'!E11)</f>
        <v xml:space="preserve"> </v>
      </c>
      <c r="F15" s="39"/>
      <c r="G15" s="39"/>
      <c r="H15" s="39"/>
      <c r="I15" s="151" t="s">
        <v>27</v>
      </c>
      <c r="J15" s="142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28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30</v>
      </c>
      <c r="E20" s="39"/>
      <c r="F20" s="39"/>
      <c r="G20" s="39"/>
      <c r="H20" s="39"/>
      <c r="I20" s="151" t="s">
        <v>25</v>
      </c>
      <c r="J20" s="142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tr">
        <f>IF('Rekapitulace stavby'!E17="","",'Rekapitulace stavby'!E17)</f>
        <v xml:space="preserve"> </v>
      </c>
      <c r="F21" s="39"/>
      <c r="G21" s="39"/>
      <c r="H21" s="39"/>
      <c r="I21" s="151" t="s">
        <v>27</v>
      </c>
      <c r="J21" s="142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32</v>
      </c>
      <c r="E23" s="39"/>
      <c r="F23" s="39"/>
      <c r="G23" s="39"/>
      <c r="H23" s="39"/>
      <c r="I23" s="151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1" t="s">
        <v>27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2" t="s">
        <v>112</v>
      </c>
      <c r="E30" s="39"/>
      <c r="F30" s="39"/>
      <c r="G30" s="39"/>
      <c r="H30" s="39"/>
      <c r="I30" s="39"/>
      <c r="J30" s="160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61" t="s">
        <v>113</v>
      </c>
      <c r="E31" s="39"/>
      <c r="F31" s="39"/>
      <c r="G31" s="39"/>
      <c r="H31" s="39"/>
      <c r="I31" s="39"/>
      <c r="J31" s="160">
        <f>J103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2" t="s">
        <v>34</v>
      </c>
      <c r="E32" s="39"/>
      <c r="F32" s="39"/>
      <c r="G32" s="39"/>
      <c r="H32" s="39"/>
      <c r="I32" s="39"/>
      <c r="J32" s="163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4" t="s">
        <v>36</v>
      </c>
      <c r="G34" s="39"/>
      <c r="H34" s="39"/>
      <c r="I34" s="164" t="s">
        <v>35</v>
      </c>
      <c r="J34" s="164" t="s">
        <v>37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5" t="s">
        <v>38</v>
      </c>
      <c r="E35" s="151" t="s">
        <v>39</v>
      </c>
      <c r="F35" s="166">
        <f>ROUND((SUM(BE103:BE110) + SUM(BE130:BE141)),  2)</f>
        <v>0</v>
      </c>
      <c r="G35" s="39"/>
      <c r="H35" s="39"/>
      <c r="I35" s="167">
        <v>0.20999999999999999</v>
      </c>
      <c r="J35" s="166">
        <f>ROUND(((SUM(BE103:BE110) + SUM(BE130:BE141))*I35),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40</v>
      </c>
      <c r="F36" s="166">
        <f>ROUND((SUM(BF103:BF110) + SUM(BF130:BF141)),  2)</f>
        <v>0</v>
      </c>
      <c r="G36" s="39"/>
      <c r="H36" s="39"/>
      <c r="I36" s="167">
        <v>0.12</v>
      </c>
      <c r="J36" s="166">
        <f>ROUND(((SUM(BF103:BF110) + SUM(BF130:BF141))*I36),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41</v>
      </c>
      <c r="F37" s="166">
        <f>ROUND((SUM(BG103:BG110) + SUM(BG130:BG141)),  2)</f>
        <v>0</v>
      </c>
      <c r="G37" s="39"/>
      <c r="H37" s="39"/>
      <c r="I37" s="167">
        <v>0.20999999999999999</v>
      </c>
      <c r="J37" s="16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42</v>
      </c>
      <c r="F38" s="166">
        <f>ROUND((SUM(BH103:BH110) + SUM(BH130:BH141)),  2)</f>
        <v>0</v>
      </c>
      <c r="G38" s="39"/>
      <c r="H38" s="39"/>
      <c r="I38" s="167">
        <v>0.12</v>
      </c>
      <c r="J38" s="166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43</v>
      </c>
      <c r="F39" s="166">
        <f>ROUND((SUM(BI103:BI110) + SUM(BI130:BI141)),  2)</f>
        <v>0</v>
      </c>
      <c r="G39" s="39"/>
      <c r="H39" s="39"/>
      <c r="I39" s="167">
        <v>0</v>
      </c>
      <c r="J39" s="166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8"/>
      <c r="D41" s="169" t="s">
        <v>44</v>
      </c>
      <c r="E41" s="170"/>
      <c r="F41" s="170"/>
      <c r="G41" s="171" t="s">
        <v>45</v>
      </c>
      <c r="H41" s="172" t="s">
        <v>46</v>
      </c>
      <c r="I41" s="170"/>
      <c r="J41" s="173">
        <f>SUM(J32:J39)</f>
        <v>0</v>
      </c>
      <c r="K41" s="174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5" t="s">
        <v>47</v>
      </c>
      <c r="E50" s="176"/>
      <c r="F50" s="176"/>
      <c r="G50" s="175" t="s">
        <v>48</v>
      </c>
      <c r="H50" s="176"/>
      <c r="I50" s="176"/>
      <c r="J50" s="176"/>
      <c r="K50" s="17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7" t="s">
        <v>49</v>
      </c>
      <c r="E61" s="178"/>
      <c r="F61" s="179" t="s">
        <v>50</v>
      </c>
      <c r="G61" s="177" t="s">
        <v>49</v>
      </c>
      <c r="H61" s="178"/>
      <c r="I61" s="178"/>
      <c r="J61" s="180" t="s">
        <v>50</v>
      </c>
      <c r="K61" s="17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5" t="s">
        <v>51</v>
      </c>
      <c r="E65" s="181"/>
      <c r="F65" s="181"/>
      <c r="G65" s="175" t="s">
        <v>52</v>
      </c>
      <c r="H65" s="181"/>
      <c r="I65" s="181"/>
      <c r="J65" s="181"/>
      <c r="K65" s="18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7" t="s">
        <v>49</v>
      </c>
      <c r="E76" s="178"/>
      <c r="F76" s="179" t="s">
        <v>50</v>
      </c>
      <c r="G76" s="177" t="s">
        <v>49</v>
      </c>
      <c r="H76" s="178"/>
      <c r="I76" s="178"/>
      <c r="J76" s="180" t="s">
        <v>50</v>
      </c>
      <c r="K76" s="17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6" t="str">
        <f>E7</f>
        <v>Příloha č.1a - Škola hrou, Trutnov, ZŠ R. Frimla 816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75-04 - VRN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10. 5. 2024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7" t="s">
        <v>115</v>
      </c>
      <c r="D94" s="188"/>
      <c r="E94" s="188"/>
      <c r="F94" s="188"/>
      <c r="G94" s="188"/>
      <c r="H94" s="188"/>
      <c r="I94" s="188"/>
      <c r="J94" s="189" t="s">
        <v>116</v>
      </c>
      <c r="K94" s="18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0" t="s">
        <v>117</v>
      </c>
      <c r="D96" s="41"/>
      <c r="E96" s="41"/>
      <c r="F96" s="41"/>
      <c r="G96" s="41"/>
      <c r="H96" s="41"/>
      <c r="I96" s="41"/>
      <c r="J96" s="111">
        <f>J130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118</v>
      </c>
    </row>
    <row r="97" s="9" customFormat="1" ht="24.96" customHeight="1">
      <c r="A97" s="9"/>
      <c r="B97" s="191"/>
      <c r="C97" s="192"/>
      <c r="D97" s="193" t="s">
        <v>2423</v>
      </c>
      <c r="E97" s="194"/>
      <c r="F97" s="194"/>
      <c r="G97" s="194"/>
      <c r="H97" s="194"/>
      <c r="I97" s="194"/>
      <c r="J97" s="195">
        <f>J131</f>
        <v>0</v>
      </c>
      <c r="K97" s="192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34"/>
      <c r="D98" s="198" t="s">
        <v>2424</v>
      </c>
      <c r="E98" s="199"/>
      <c r="F98" s="199"/>
      <c r="G98" s="199"/>
      <c r="H98" s="199"/>
      <c r="I98" s="199"/>
      <c r="J98" s="200">
        <f>J133</f>
        <v>0</v>
      </c>
      <c r="K98" s="134"/>
      <c r="L98" s="20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34"/>
      <c r="D99" s="198" t="s">
        <v>2425</v>
      </c>
      <c r="E99" s="199"/>
      <c r="F99" s="199"/>
      <c r="G99" s="199"/>
      <c r="H99" s="199"/>
      <c r="I99" s="199"/>
      <c r="J99" s="200">
        <f>J135</f>
        <v>0</v>
      </c>
      <c r="K99" s="134"/>
      <c r="L99" s="20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34"/>
      <c r="D100" s="198" t="s">
        <v>2426</v>
      </c>
      <c r="E100" s="199"/>
      <c r="F100" s="199"/>
      <c r="G100" s="199"/>
      <c r="H100" s="199"/>
      <c r="I100" s="199"/>
      <c r="J100" s="200">
        <f>J140</f>
        <v>0</v>
      </c>
      <c r="K100" s="134"/>
      <c r="L100" s="20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29.28" customHeight="1">
      <c r="A103" s="39"/>
      <c r="B103" s="40"/>
      <c r="C103" s="190" t="s">
        <v>136</v>
      </c>
      <c r="D103" s="41"/>
      <c r="E103" s="41"/>
      <c r="F103" s="41"/>
      <c r="G103" s="41"/>
      <c r="H103" s="41"/>
      <c r="I103" s="41"/>
      <c r="J103" s="202">
        <f>ROUND(J104 + J105 + J106 + J107 + J108 + J109,2)</f>
        <v>0</v>
      </c>
      <c r="K103" s="41"/>
      <c r="L103" s="64"/>
      <c r="N103" s="203" t="s">
        <v>38</v>
      </c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18" customHeight="1">
      <c r="A104" s="39"/>
      <c r="B104" s="40"/>
      <c r="C104" s="41"/>
      <c r="D104" s="204" t="s">
        <v>137</v>
      </c>
      <c r="E104" s="205"/>
      <c r="F104" s="205"/>
      <c r="G104" s="41"/>
      <c r="H104" s="41"/>
      <c r="I104" s="41"/>
      <c r="J104" s="206">
        <v>0</v>
      </c>
      <c r="K104" s="41"/>
      <c r="L104" s="207"/>
      <c r="M104" s="208"/>
      <c r="N104" s="209" t="s">
        <v>39</v>
      </c>
      <c r="O104" s="208"/>
      <c r="P104" s="208"/>
      <c r="Q104" s="208"/>
      <c r="R104" s="208"/>
      <c r="S104" s="210"/>
      <c r="T104" s="210"/>
      <c r="U104" s="210"/>
      <c r="V104" s="210"/>
      <c r="W104" s="210"/>
      <c r="X104" s="210"/>
      <c r="Y104" s="210"/>
      <c r="Z104" s="210"/>
      <c r="AA104" s="210"/>
      <c r="AB104" s="210"/>
      <c r="AC104" s="210"/>
      <c r="AD104" s="210"/>
      <c r="AE104" s="210"/>
      <c r="AF104" s="208"/>
      <c r="AG104" s="208"/>
      <c r="AH104" s="208"/>
      <c r="AI104" s="208"/>
      <c r="AJ104" s="208"/>
      <c r="AK104" s="208"/>
      <c r="AL104" s="208"/>
      <c r="AM104" s="208"/>
      <c r="AN104" s="208"/>
      <c r="AO104" s="208"/>
      <c r="AP104" s="208"/>
      <c r="AQ104" s="208"/>
      <c r="AR104" s="208"/>
      <c r="AS104" s="208"/>
      <c r="AT104" s="208"/>
      <c r="AU104" s="208"/>
      <c r="AV104" s="208"/>
      <c r="AW104" s="208"/>
      <c r="AX104" s="208"/>
      <c r="AY104" s="211" t="s">
        <v>107</v>
      </c>
      <c r="AZ104" s="208"/>
      <c r="BA104" s="208"/>
      <c r="BB104" s="208"/>
      <c r="BC104" s="208"/>
      <c r="BD104" s="208"/>
      <c r="BE104" s="212">
        <f>IF(N104="základní",J104,0)</f>
        <v>0</v>
      </c>
      <c r="BF104" s="212">
        <f>IF(N104="snížená",J104,0)</f>
        <v>0</v>
      </c>
      <c r="BG104" s="212">
        <f>IF(N104="zákl. přenesená",J104,0)</f>
        <v>0</v>
      </c>
      <c r="BH104" s="212">
        <f>IF(N104="sníž. přenesená",J104,0)</f>
        <v>0</v>
      </c>
      <c r="BI104" s="212">
        <f>IF(N104="nulová",J104,0)</f>
        <v>0</v>
      </c>
      <c r="BJ104" s="211" t="s">
        <v>8</v>
      </c>
      <c r="BK104" s="208"/>
      <c r="BL104" s="208"/>
      <c r="BM104" s="208"/>
    </row>
    <row r="105" s="2" customFormat="1" ht="18" customHeight="1">
      <c r="A105" s="39"/>
      <c r="B105" s="40"/>
      <c r="C105" s="41"/>
      <c r="D105" s="204" t="s">
        <v>138</v>
      </c>
      <c r="E105" s="205"/>
      <c r="F105" s="205"/>
      <c r="G105" s="41"/>
      <c r="H105" s="41"/>
      <c r="I105" s="41"/>
      <c r="J105" s="206">
        <v>0</v>
      </c>
      <c r="K105" s="41"/>
      <c r="L105" s="207"/>
      <c r="M105" s="208"/>
      <c r="N105" s="209" t="s">
        <v>39</v>
      </c>
      <c r="O105" s="208"/>
      <c r="P105" s="208"/>
      <c r="Q105" s="208"/>
      <c r="R105" s="208"/>
      <c r="S105" s="210"/>
      <c r="T105" s="210"/>
      <c r="U105" s="210"/>
      <c r="V105" s="210"/>
      <c r="W105" s="210"/>
      <c r="X105" s="210"/>
      <c r="Y105" s="210"/>
      <c r="Z105" s="210"/>
      <c r="AA105" s="210"/>
      <c r="AB105" s="210"/>
      <c r="AC105" s="210"/>
      <c r="AD105" s="210"/>
      <c r="AE105" s="210"/>
      <c r="AF105" s="208"/>
      <c r="AG105" s="208"/>
      <c r="AH105" s="208"/>
      <c r="AI105" s="208"/>
      <c r="AJ105" s="208"/>
      <c r="AK105" s="208"/>
      <c r="AL105" s="208"/>
      <c r="AM105" s="208"/>
      <c r="AN105" s="208"/>
      <c r="AO105" s="208"/>
      <c r="AP105" s="208"/>
      <c r="AQ105" s="208"/>
      <c r="AR105" s="208"/>
      <c r="AS105" s="208"/>
      <c r="AT105" s="208"/>
      <c r="AU105" s="208"/>
      <c r="AV105" s="208"/>
      <c r="AW105" s="208"/>
      <c r="AX105" s="208"/>
      <c r="AY105" s="211" t="s">
        <v>107</v>
      </c>
      <c r="AZ105" s="208"/>
      <c r="BA105" s="208"/>
      <c r="BB105" s="208"/>
      <c r="BC105" s="208"/>
      <c r="BD105" s="208"/>
      <c r="BE105" s="212">
        <f>IF(N105="základní",J105,0)</f>
        <v>0</v>
      </c>
      <c r="BF105" s="212">
        <f>IF(N105="snížená",J105,0)</f>
        <v>0</v>
      </c>
      <c r="BG105" s="212">
        <f>IF(N105="zákl. přenesená",J105,0)</f>
        <v>0</v>
      </c>
      <c r="BH105" s="212">
        <f>IF(N105="sníž. přenesená",J105,0)</f>
        <v>0</v>
      </c>
      <c r="BI105" s="212">
        <f>IF(N105="nulová",J105,0)</f>
        <v>0</v>
      </c>
      <c r="BJ105" s="211" t="s">
        <v>8</v>
      </c>
      <c r="BK105" s="208"/>
      <c r="BL105" s="208"/>
      <c r="BM105" s="208"/>
    </row>
    <row r="106" s="2" customFormat="1" ht="18" customHeight="1">
      <c r="A106" s="39"/>
      <c r="B106" s="40"/>
      <c r="C106" s="41"/>
      <c r="D106" s="204" t="s">
        <v>139</v>
      </c>
      <c r="E106" s="205"/>
      <c r="F106" s="205"/>
      <c r="G106" s="41"/>
      <c r="H106" s="41"/>
      <c r="I106" s="41"/>
      <c r="J106" s="206">
        <v>0</v>
      </c>
      <c r="K106" s="41"/>
      <c r="L106" s="207"/>
      <c r="M106" s="208"/>
      <c r="N106" s="209" t="s">
        <v>39</v>
      </c>
      <c r="O106" s="208"/>
      <c r="P106" s="208"/>
      <c r="Q106" s="208"/>
      <c r="R106" s="208"/>
      <c r="S106" s="210"/>
      <c r="T106" s="210"/>
      <c r="U106" s="210"/>
      <c r="V106" s="210"/>
      <c r="W106" s="210"/>
      <c r="X106" s="210"/>
      <c r="Y106" s="210"/>
      <c r="Z106" s="210"/>
      <c r="AA106" s="210"/>
      <c r="AB106" s="210"/>
      <c r="AC106" s="210"/>
      <c r="AD106" s="210"/>
      <c r="AE106" s="210"/>
      <c r="AF106" s="208"/>
      <c r="AG106" s="208"/>
      <c r="AH106" s="208"/>
      <c r="AI106" s="208"/>
      <c r="AJ106" s="208"/>
      <c r="AK106" s="208"/>
      <c r="AL106" s="208"/>
      <c r="AM106" s="208"/>
      <c r="AN106" s="208"/>
      <c r="AO106" s="208"/>
      <c r="AP106" s="208"/>
      <c r="AQ106" s="208"/>
      <c r="AR106" s="208"/>
      <c r="AS106" s="208"/>
      <c r="AT106" s="208"/>
      <c r="AU106" s="208"/>
      <c r="AV106" s="208"/>
      <c r="AW106" s="208"/>
      <c r="AX106" s="208"/>
      <c r="AY106" s="211" t="s">
        <v>107</v>
      </c>
      <c r="AZ106" s="208"/>
      <c r="BA106" s="208"/>
      <c r="BB106" s="208"/>
      <c r="BC106" s="208"/>
      <c r="BD106" s="208"/>
      <c r="BE106" s="212">
        <f>IF(N106="základní",J106,0)</f>
        <v>0</v>
      </c>
      <c r="BF106" s="212">
        <f>IF(N106="snížená",J106,0)</f>
        <v>0</v>
      </c>
      <c r="BG106" s="212">
        <f>IF(N106="zákl. přenesená",J106,0)</f>
        <v>0</v>
      </c>
      <c r="BH106" s="212">
        <f>IF(N106="sníž. přenesená",J106,0)</f>
        <v>0</v>
      </c>
      <c r="BI106" s="212">
        <f>IF(N106="nulová",J106,0)</f>
        <v>0</v>
      </c>
      <c r="BJ106" s="211" t="s">
        <v>8</v>
      </c>
      <c r="BK106" s="208"/>
      <c r="BL106" s="208"/>
      <c r="BM106" s="208"/>
    </row>
    <row r="107" s="2" customFormat="1" ht="18" customHeight="1">
      <c r="A107" s="39"/>
      <c r="B107" s="40"/>
      <c r="C107" s="41"/>
      <c r="D107" s="204" t="s">
        <v>140</v>
      </c>
      <c r="E107" s="205"/>
      <c r="F107" s="205"/>
      <c r="G107" s="41"/>
      <c r="H107" s="41"/>
      <c r="I107" s="41"/>
      <c r="J107" s="206">
        <v>0</v>
      </c>
      <c r="K107" s="41"/>
      <c r="L107" s="207"/>
      <c r="M107" s="208"/>
      <c r="N107" s="209" t="s">
        <v>39</v>
      </c>
      <c r="O107" s="208"/>
      <c r="P107" s="208"/>
      <c r="Q107" s="208"/>
      <c r="R107" s="208"/>
      <c r="S107" s="210"/>
      <c r="T107" s="210"/>
      <c r="U107" s="210"/>
      <c r="V107" s="210"/>
      <c r="W107" s="210"/>
      <c r="X107" s="210"/>
      <c r="Y107" s="210"/>
      <c r="Z107" s="210"/>
      <c r="AA107" s="210"/>
      <c r="AB107" s="210"/>
      <c r="AC107" s="210"/>
      <c r="AD107" s="210"/>
      <c r="AE107" s="210"/>
      <c r="AF107" s="208"/>
      <c r="AG107" s="208"/>
      <c r="AH107" s="208"/>
      <c r="AI107" s="208"/>
      <c r="AJ107" s="208"/>
      <c r="AK107" s="208"/>
      <c r="AL107" s="208"/>
      <c r="AM107" s="208"/>
      <c r="AN107" s="208"/>
      <c r="AO107" s="208"/>
      <c r="AP107" s="208"/>
      <c r="AQ107" s="208"/>
      <c r="AR107" s="208"/>
      <c r="AS107" s="208"/>
      <c r="AT107" s="208"/>
      <c r="AU107" s="208"/>
      <c r="AV107" s="208"/>
      <c r="AW107" s="208"/>
      <c r="AX107" s="208"/>
      <c r="AY107" s="211" t="s">
        <v>107</v>
      </c>
      <c r="AZ107" s="208"/>
      <c r="BA107" s="208"/>
      <c r="BB107" s="208"/>
      <c r="BC107" s="208"/>
      <c r="BD107" s="208"/>
      <c r="BE107" s="212">
        <f>IF(N107="základní",J107,0)</f>
        <v>0</v>
      </c>
      <c r="BF107" s="212">
        <f>IF(N107="snížená",J107,0)</f>
        <v>0</v>
      </c>
      <c r="BG107" s="212">
        <f>IF(N107="zákl. přenesená",J107,0)</f>
        <v>0</v>
      </c>
      <c r="BH107" s="212">
        <f>IF(N107="sníž. přenesená",J107,0)</f>
        <v>0</v>
      </c>
      <c r="BI107" s="212">
        <f>IF(N107="nulová",J107,0)</f>
        <v>0</v>
      </c>
      <c r="BJ107" s="211" t="s">
        <v>8</v>
      </c>
      <c r="BK107" s="208"/>
      <c r="BL107" s="208"/>
      <c r="BM107" s="208"/>
    </row>
    <row r="108" s="2" customFormat="1" ht="18" customHeight="1">
      <c r="A108" s="39"/>
      <c r="B108" s="40"/>
      <c r="C108" s="41"/>
      <c r="D108" s="204" t="s">
        <v>141</v>
      </c>
      <c r="E108" s="205"/>
      <c r="F108" s="205"/>
      <c r="G108" s="41"/>
      <c r="H108" s="41"/>
      <c r="I108" s="41"/>
      <c r="J108" s="206">
        <v>0</v>
      </c>
      <c r="K108" s="41"/>
      <c r="L108" s="207"/>
      <c r="M108" s="208"/>
      <c r="N108" s="209" t="s">
        <v>39</v>
      </c>
      <c r="O108" s="208"/>
      <c r="P108" s="208"/>
      <c r="Q108" s="208"/>
      <c r="R108" s="208"/>
      <c r="S108" s="210"/>
      <c r="T108" s="210"/>
      <c r="U108" s="210"/>
      <c r="V108" s="210"/>
      <c r="W108" s="210"/>
      <c r="X108" s="210"/>
      <c r="Y108" s="210"/>
      <c r="Z108" s="210"/>
      <c r="AA108" s="210"/>
      <c r="AB108" s="210"/>
      <c r="AC108" s="210"/>
      <c r="AD108" s="210"/>
      <c r="AE108" s="210"/>
      <c r="AF108" s="208"/>
      <c r="AG108" s="208"/>
      <c r="AH108" s="208"/>
      <c r="AI108" s="208"/>
      <c r="AJ108" s="208"/>
      <c r="AK108" s="208"/>
      <c r="AL108" s="208"/>
      <c r="AM108" s="208"/>
      <c r="AN108" s="208"/>
      <c r="AO108" s="208"/>
      <c r="AP108" s="208"/>
      <c r="AQ108" s="208"/>
      <c r="AR108" s="208"/>
      <c r="AS108" s="208"/>
      <c r="AT108" s="208"/>
      <c r="AU108" s="208"/>
      <c r="AV108" s="208"/>
      <c r="AW108" s="208"/>
      <c r="AX108" s="208"/>
      <c r="AY108" s="211" t="s">
        <v>107</v>
      </c>
      <c r="AZ108" s="208"/>
      <c r="BA108" s="208"/>
      <c r="BB108" s="208"/>
      <c r="BC108" s="208"/>
      <c r="BD108" s="208"/>
      <c r="BE108" s="212">
        <f>IF(N108="základní",J108,0)</f>
        <v>0</v>
      </c>
      <c r="BF108" s="212">
        <f>IF(N108="snížená",J108,0)</f>
        <v>0</v>
      </c>
      <c r="BG108" s="212">
        <f>IF(N108="zákl. přenesená",J108,0)</f>
        <v>0</v>
      </c>
      <c r="BH108" s="212">
        <f>IF(N108="sníž. přenesená",J108,0)</f>
        <v>0</v>
      </c>
      <c r="BI108" s="212">
        <f>IF(N108="nulová",J108,0)</f>
        <v>0</v>
      </c>
      <c r="BJ108" s="211" t="s">
        <v>8</v>
      </c>
      <c r="BK108" s="208"/>
      <c r="BL108" s="208"/>
      <c r="BM108" s="208"/>
    </row>
    <row r="109" s="2" customFormat="1" ht="18" customHeight="1">
      <c r="A109" s="39"/>
      <c r="B109" s="40"/>
      <c r="C109" s="41"/>
      <c r="D109" s="205" t="s">
        <v>142</v>
      </c>
      <c r="E109" s="41"/>
      <c r="F109" s="41"/>
      <c r="G109" s="41"/>
      <c r="H109" s="41"/>
      <c r="I109" s="41"/>
      <c r="J109" s="206">
        <f>ROUND(J30*T109,2)</f>
        <v>0</v>
      </c>
      <c r="K109" s="41"/>
      <c r="L109" s="207"/>
      <c r="M109" s="208"/>
      <c r="N109" s="209" t="s">
        <v>39</v>
      </c>
      <c r="O109" s="208"/>
      <c r="P109" s="208"/>
      <c r="Q109" s="208"/>
      <c r="R109" s="208"/>
      <c r="S109" s="210"/>
      <c r="T109" s="210"/>
      <c r="U109" s="210"/>
      <c r="V109" s="210"/>
      <c r="W109" s="210"/>
      <c r="X109" s="210"/>
      <c r="Y109" s="210"/>
      <c r="Z109" s="210"/>
      <c r="AA109" s="210"/>
      <c r="AB109" s="210"/>
      <c r="AC109" s="210"/>
      <c r="AD109" s="210"/>
      <c r="AE109" s="210"/>
      <c r="AF109" s="208"/>
      <c r="AG109" s="208"/>
      <c r="AH109" s="208"/>
      <c r="AI109" s="208"/>
      <c r="AJ109" s="208"/>
      <c r="AK109" s="208"/>
      <c r="AL109" s="208"/>
      <c r="AM109" s="208"/>
      <c r="AN109" s="208"/>
      <c r="AO109" s="208"/>
      <c r="AP109" s="208"/>
      <c r="AQ109" s="208"/>
      <c r="AR109" s="208"/>
      <c r="AS109" s="208"/>
      <c r="AT109" s="208"/>
      <c r="AU109" s="208"/>
      <c r="AV109" s="208"/>
      <c r="AW109" s="208"/>
      <c r="AX109" s="208"/>
      <c r="AY109" s="211" t="s">
        <v>143</v>
      </c>
      <c r="AZ109" s="208"/>
      <c r="BA109" s="208"/>
      <c r="BB109" s="208"/>
      <c r="BC109" s="208"/>
      <c r="BD109" s="208"/>
      <c r="BE109" s="212">
        <f>IF(N109="základní",J109,0)</f>
        <v>0</v>
      </c>
      <c r="BF109" s="212">
        <f>IF(N109="snížená",J109,0)</f>
        <v>0</v>
      </c>
      <c r="BG109" s="212">
        <f>IF(N109="zákl. přenesená",J109,0)</f>
        <v>0</v>
      </c>
      <c r="BH109" s="212">
        <f>IF(N109="sníž. přenesená",J109,0)</f>
        <v>0</v>
      </c>
      <c r="BI109" s="212">
        <f>IF(N109="nulová",J109,0)</f>
        <v>0</v>
      </c>
      <c r="BJ109" s="211" t="s">
        <v>8</v>
      </c>
      <c r="BK109" s="208"/>
      <c r="BL109" s="208"/>
      <c r="BM109" s="208"/>
    </row>
    <row r="110" s="2" customForma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9.28" customHeight="1">
      <c r="A111" s="39"/>
      <c r="B111" s="40"/>
      <c r="C111" s="213" t="s">
        <v>144</v>
      </c>
      <c r="D111" s="188"/>
      <c r="E111" s="188"/>
      <c r="F111" s="188"/>
      <c r="G111" s="188"/>
      <c r="H111" s="188"/>
      <c r="I111" s="188"/>
      <c r="J111" s="214">
        <f>ROUND(J96+J103,2)</f>
        <v>0</v>
      </c>
      <c r="K111" s="18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6" s="2" customFormat="1" ht="6.96" customHeight="1">
      <c r="A116" s="39"/>
      <c r="B116" s="69"/>
      <c r="C116" s="70"/>
      <c r="D116" s="70"/>
      <c r="E116" s="70"/>
      <c r="F116" s="70"/>
      <c r="G116" s="70"/>
      <c r="H116" s="70"/>
      <c r="I116" s="70"/>
      <c r="J116" s="70"/>
      <c r="K116" s="70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4.96" customHeight="1">
      <c r="A117" s="39"/>
      <c r="B117" s="40"/>
      <c r="C117" s="24" t="s">
        <v>145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16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186" t="str">
        <f>E7</f>
        <v>Příloha č.1a - Škola hrou, Trutnov, ZŠ R. Frimla 816</v>
      </c>
      <c r="F120" s="33"/>
      <c r="G120" s="33"/>
      <c r="H120" s="33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110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77" t="str">
        <f>E9</f>
        <v>75-04 - VRN</v>
      </c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20</v>
      </c>
      <c r="D124" s="41"/>
      <c r="E124" s="41"/>
      <c r="F124" s="28" t="str">
        <f>F12</f>
        <v xml:space="preserve"> </v>
      </c>
      <c r="G124" s="41"/>
      <c r="H124" s="41"/>
      <c r="I124" s="33" t="s">
        <v>22</v>
      </c>
      <c r="J124" s="80" t="str">
        <f>IF(J12="","",J12)</f>
        <v>10. 5. 2024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24</v>
      </c>
      <c r="D126" s="41"/>
      <c r="E126" s="41"/>
      <c r="F126" s="28" t="str">
        <f>E15</f>
        <v xml:space="preserve"> </v>
      </c>
      <c r="G126" s="41"/>
      <c r="H126" s="41"/>
      <c r="I126" s="33" t="s">
        <v>30</v>
      </c>
      <c r="J126" s="37" t="str">
        <f>E21</f>
        <v xml:space="preserve"> 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3" t="s">
        <v>28</v>
      </c>
      <c r="D127" s="41"/>
      <c r="E127" s="41"/>
      <c r="F127" s="28" t="str">
        <f>IF(E18="","",E18)</f>
        <v>Vyplň údaj</v>
      </c>
      <c r="G127" s="41"/>
      <c r="H127" s="41"/>
      <c r="I127" s="33" t="s">
        <v>32</v>
      </c>
      <c r="J127" s="37" t="str">
        <f>E24</f>
        <v xml:space="preserve"> 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0.32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11" customFormat="1" ht="29.28" customHeight="1">
      <c r="A129" s="215"/>
      <c r="B129" s="216"/>
      <c r="C129" s="217" t="s">
        <v>146</v>
      </c>
      <c r="D129" s="218" t="s">
        <v>59</v>
      </c>
      <c r="E129" s="218" t="s">
        <v>55</v>
      </c>
      <c r="F129" s="218" t="s">
        <v>56</v>
      </c>
      <c r="G129" s="218" t="s">
        <v>147</v>
      </c>
      <c r="H129" s="218" t="s">
        <v>148</v>
      </c>
      <c r="I129" s="218" t="s">
        <v>149</v>
      </c>
      <c r="J129" s="219" t="s">
        <v>116</v>
      </c>
      <c r="K129" s="220" t="s">
        <v>150</v>
      </c>
      <c r="L129" s="221"/>
      <c r="M129" s="101" t="s">
        <v>1</v>
      </c>
      <c r="N129" s="102" t="s">
        <v>38</v>
      </c>
      <c r="O129" s="102" t="s">
        <v>151</v>
      </c>
      <c r="P129" s="102" t="s">
        <v>152</v>
      </c>
      <c r="Q129" s="102" t="s">
        <v>153</v>
      </c>
      <c r="R129" s="102" t="s">
        <v>154</v>
      </c>
      <c r="S129" s="102" t="s">
        <v>155</v>
      </c>
      <c r="T129" s="103" t="s">
        <v>156</v>
      </c>
      <c r="U129" s="215"/>
      <c r="V129" s="215"/>
      <c r="W129" s="215"/>
      <c r="X129" s="215"/>
      <c r="Y129" s="215"/>
      <c r="Z129" s="215"/>
      <c r="AA129" s="215"/>
      <c r="AB129" s="215"/>
      <c r="AC129" s="215"/>
      <c r="AD129" s="215"/>
      <c r="AE129" s="215"/>
    </row>
    <row r="130" s="2" customFormat="1" ht="22.8" customHeight="1">
      <c r="A130" s="39"/>
      <c r="B130" s="40"/>
      <c r="C130" s="108" t="s">
        <v>157</v>
      </c>
      <c r="D130" s="41"/>
      <c r="E130" s="41"/>
      <c r="F130" s="41"/>
      <c r="G130" s="41"/>
      <c r="H130" s="41"/>
      <c r="I130" s="41"/>
      <c r="J130" s="222">
        <f>BK130</f>
        <v>0</v>
      </c>
      <c r="K130" s="41"/>
      <c r="L130" s="45"/>
      <c r="M130" s="104"/>
      <c r="N130" s="223"/>
      <c r="O130" s="105"/>
      <c r="P130" s="224">
        <f>P131</f>
        <v>0</v>
      </c>
      <c r="Q130" s="105"/>
      <c r="R130" s="224">
        <f>R131</f>
        <v>0</v>
      </c>
      <c r="S130" s="105"/>
      <c r="T130" s="225">
        <f>T131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73</v>
      </c>
      <c r="AU130" s="18" t="s">
        <v>118</v>
      </c>
      <c r="BK130" s="226">
        <f>BK131</f>
        <v>0</v>
      </c>
    </row>
    <row r="131" s="12" customFormat="1" ht="25.92" customHeight="1">
      <c r="A131" s="12"/>
      <c r="B131" s="227"/>
      <c r="C131" s="228"/>
      <c r="D131" s="229" t="s">
        <v>73</v>
      </c>
      <c r="E131" s="230" t="s">
        <v>107</v>
      </c>
      <c r="F131" s="230" t="s">
        <v>2427</v>
      </c>
      <c r="G131" s="228"/>
      <c r="H131" s="228"/>
      <c r="I131" s="231"/>
      <c r="J131" s="232">
        <f>BK131</f>
        <v>0</v>
      </c>
      <c r="K131" s="228"/>
      <c r="L131" s="233"/>
      <c r="M131" s="234"/>
      <c r="N131" s="235"/>
      <c r="O131" s="235"/>
      <c r="P131" s="236">
        <f>P132+P133+P135+P140</f>
        <v>0</v>
      </c>
      <c r="Q131" s="235"/>
      <c r="R131" s="236">
        <f>R132+R133+R135+R140</f>
        <v>0</v>
      </c>
      <c r="S131" s="235"/>
      <c r="T131" s="237">
        <f>T132+T133+T135+T140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38" t="s">
        <v>294</v>
      </c>
      <c r="AT131" s="239" t="s">
        <v>73</v>
      </c>
      <c r="AU131" s="239" t="s">
        <v>74</v>
      </c>
      <c r="AY131" s="238" t="s">
        <v>160</v>
      </c>
      <c r="BK131" s="240">
        <f>BK132+BK133+BK135+BK140</f>
        <v>0</v>
      </c>
    </row>
    <row r="132" s="2" customFormat="1" ht="37.8" customHeight="1">
      <c r="A132" s="39"/>
      <c r="B132" s="40"/>
      <c r="C132" s="243" t="s">
        <v>8</v>
      </c>
      <c r="D132" s="243" t="s">
        <v>163</v>
      </c>
      <c r="E132" s="244" t="s">
        <v>2428</v>
      </c>
      <c r="F132" s="245" t="s">
        <v>2429</v>
      </c>
      <c r="G132" s="246" t="s">
        <v>2430</v>
      </c>
      <c r="H132" s="248"/>
      <c r="I132" s="248"/>
      <c r="J132" s="247">
        <f>ROUND(I132*H132,0)</f>
        <v>0</v>
      </c>
      <c r="K132" s="249"/>
      <c r="L132" s="45"/>
      <c r="M132" s="250" t="s">
        <v>1</v>
      </c>
      <c r="N132" s="251" t="s">
        <v>39</v>
      </c>
      <c r="O132" s="92"/>
      <c r="P132" s="252">
        <f>O132*H132</f>
        <v>0</v>
      </c>
      <c r="Q132" s="252">
        <v>0</v>
      </c>
      <c r="R132" s="252">
        <f>Q132*H132</f>
        <v>0</v>
      </c>
      <c r="S132" s="252">
        <v>0</v>
      </c>
      <c r="T132" s="25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54" t="s">
        <v>167</v>
      </c>
      <c r="AT132" s="254" t="s">
        <v>163</v>
      </c>
      <c r="AU132" s="254" t="s">
        <v>8</v>
      </c>
      <c r="AY132" s="18" t="s">
        <v>160</v>
      </c>
      <c r="BE132" s="255">
        <f>IF(N132="základní",J132,0)</f>
        <v>0</v>
      </c>
      <c r="BF132" s="255">
        <f>IF(N132="snížená",J132,0)</f>
        <v>0</v>
      </c>
      <c r="BG132" s="255">
        <f>IF(N132="zákl. přenesená",J132,0)</f>
        <v>0</v>
      </c>
      <c r="BH132" s="255">
        <f>IF(N132="sníž. přenesená",J132,0)</f>
        <v>0</v>
      </c>
      <c r="BI132" s="255">
        <f>IF(N132="nulová",J132,0)</f>
        <v>0</v>
      </c>
      <c r="BJ132" s="18" t="s">
        <v>8</v>
      </c>
      <c r="BK132" s="255">
        <f>ROUND(I132*H132,0)</f>
        <v>0</v>
      </c>
      <c r="BL132" s="18" t="s">
        <v>167</v>
      </c>
      <c r="BM132" s="254" t="s">
        <v>2431</v>
      </c>
    </row>
    <row r="133" s="12" customFormat="1" ht="22.8" customHeight="1">
      <c r="A133" s="12"/>
      <c r="B133" s="227"/>
      <c r="C133" s="228"/>
      <c r="D133" s="229" t="s">
        <v>73</v>
      </c>
      <c r="E133" s="241" t="s">
        <v>2432</v>
      </c>
      <c r="F133" s="241" t="s">
        <v>2433</v>
      </c>
      <c r="G133" s="228"/>
      <c r="H133" s="228"/>
      <c r="I133" s="231"/>
      <c r="J133" s="242">
        <f>BK133</f>
        <v>0</v>
      </c>
      <c r="K133" s="228"/>
      <c r="L133" s="233"/>
      <c r="M133" s="234"/>
      <c r="N133" s="235"/>
      <c r="O133" s="235"/>
      <c r="P133" s="236">
        <f>P134</f>
        <v>0</v>
      </c>
      <c r="Q133" s="235"/>
      <c r="R133" s="236">
        <f>R134</f>
        <v>0</v>
      </c>
      <c r="S133" s="235"/>
      <c r="T133" s="237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38" t="s">
        <v>294</v>
      </c>
      <c r="AT133" s="239" t="s">
        <v>73</v>
      </c>
      <c r="AU133" s="239" t="s">
        <v>8</v>
      </c>
      <c r="AY133" s="238" t="s">
        <v>160</v>
      </c>
      <c r="BK133" s="240">
        <f>BK134</f>
        <v>0</v>
      </c>
    </row>
    <row r="134" s="2" customFormat="1" ht="16.5" customHeight="1">
      <c r="A134" s="39"/>
      <c r="B134" s="40"/>
      <c r="C134" s="243" t="s">
        <v>83</v>
      </c>
      <c r="D134" s="243" t="s">
        <v>163</v>
      </c>
      <c r="E134" s="244" t="s">
        <v>1869</v>
      </c>
      <c r="F134" s="245" t="s">
        <v>2434</v>
      </c>
      <c r="G134" s="246" t="s">
        <v>862</v>
      </c>
      <c r="H134" s="247">
        <v>1</v>
      </c>
      <c r="I134" s="248"/>
      <c r="J134" s="247">
        <f>ROUND(I134*H134,0)</f>
        <v>0</v>
      </c>
      <c r="K134" s="249"/>
      <c r="L134" s="45"/>
      <c r="M134" s="250" t="s">
        <v>1</v>
      </c>
      <c r="N134" s="251" t="s">
        <v>39</v>
      </c>
      <c r="O134" s="92"/>
      <c r="P134" s="252">
        <f>O134*H134</f>
        <v>0</v>
      </c>
      <c r="Q134" s="252">
        <v>0</v>
      </c>
      <c r="R134" s="252">
        <f>Q134*H134</f>
        <v>0</v>
      </c>
      <c r="S134" s="252">
        <v>0</v>
      </c>
      <c r="T134" s="25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54" t="s">
        <v>2435</v>
      </c>
      <c r="AT134" s="254" t="s">
        <v>163</v>
      </c>
      <c r="AU134" s="254" t="s">
        <v>83</v>
      </c>
      <c r="AY134" s="18" t="s">
        <v>160</v>
      </c>
      <c r="BE134" s="255">
        <f>IF(N134="základní",J134,0)</f>
        <v>0</v>
      </c>
      <c r="BF134" s="255">
        <f>IF(N134="snížená",J134,0)</f>
        <v>0</v>
      </c>
      <c r="BG134" s="255">
        <f>IF(N134="zákl. přenesená",J134,0)</f>
        <v>0</v>
      </c>
      <c r="BH134" s="255">
        <f>IF(N134="sníž. přenesená",J134,0)</f>
        <v>0</v>
      </c>
      <c r="BI134" s="255">
        <f>IF(N134="nulová",J134,0)</f>
        <v>0</v>
      </c>
      <c r="BJ134" s="18" t="s">
        <v>8</v>
      </c>
      <c r="BK134" s="255">
        <f>ROUND(I134*H134,0)</f>
        <v>0</v>
      </c>
      <c r="BL134" s="18" t="s">
        <v>2435</v>
      </c>
      <c r="BM134" s="254" t="s">
        <v>2436</v>
      </c>
    </row>
    <row r="135" s="12" customFormat="1" ht="22.8" customHeight="1">
      <c r="A135" s="12"/>
      <c r="B135" s="227"/>
      <c r="C135" s="228"/>
      <c r="D135" s="229" t="s">
        <v>73</v>
      </c>
      <c r="E135" s="241" t="s">
        <v>2437</v>
      </c>
      <c r="F135" s="241" t="s">
        <v>137</v>
      </c>
      <c r="G135" s="228"/>
      <c r="H135" s="228"/>
      <c r="I135" s="231"/>
      <c r="J135" s="242">
        <f>BK135</f>
        <v>0</v>
      </c>
      <c r="K135" s="228"/>
      <c r="L135" s="233"/>
      <c r="M135" s="234"/>
      <c r="N135" s="235"/>
      <c r="O135" s="235"/>
      <c r="P135" s="236">
        <f>SUM(P136:P139)</f>
        <v>0</v>
      </c>
      <c r="Q135" s="235"/>
      <c r="R135" s="236">
        <f>SUM(R136:R139)</f>
        <v>0</v>
      </c>
      <c r="S135" s="235"/>
      <c r="T135" s="237">
        <f>SUM(T136:T139)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38" t="s">
        <v>294</v>
      </c>
      <c r="AT135" s="239" t="s">
        <v>73</v>
      </c>
      <c r="AU135" s="239" t="s">
        <v>8</v>
      </c>
      <c r="AY135" s="238" t="s">
        <v>160</v>
      </c>
      <c r="BK135" s="240">
        <f>SUM(BK136:BK139)</f>
        <v>0</v>
      </c>
    </row>
    <row r="136" s="2" customFormat="1" ht="21.75" customHeight="1">
      <c r="A136" s="39"/>
      <c r="B136" s="40"/>
      <c r="C136" s="243" t="s">
        <v>185</v>
      </c>
      <c r="D136" s="243" t="s">
        <v>163</v>
      </c>
      <c r="E136" s="244" t="s">
        <v>2438</v>
      </c>
      <c r="F136" s="245" t="s">
        <v>2439</v>
      </c>
      <c r="G136" s="246" t="s">
        <v>2430</v>
      </c>
      <c r="H136" s="248"/>
      <c r="I136" s="248"/>
      <c r="J136" s="247">
        <f>ROUND(I136*H136,0)</f>
        <v>0</v>
      </c>
      <c r="K136" s="249"/>
      <c r="L136" s="45"/>
      <c r="M136" s="250" t="s">
        <v>1</v>
      </c>
      <c r="N136" s="251" t="s">
        <v>39</v>
      </c>
      <c r="O136" s="92"/>
      <c r="P136" s="252">
        <f>O136*H136</f>
        <v>0</v>
      </c>
      <c r="Q136" s="252">
        <v>0</v>
      </c>
      <c r="R136" s="252">
        <f>Q136*H136</f>
        <v>0</v>
      </c>
      <c r="S136" s="252">
        <v>0</v>
      </c>
      <c r="T136" s="25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54" t="s">
        <v>2435</v>
      </c>
      <c r="AT136" s="254" t="s">
        <v>163</v>
      </c>
      <c r="AU136" s="254" t="s">
        <v>83</v>
      </c>
      <c r="AY136" s="18" t="s">
        <v>160</v>
      </c>
      <c r="BE136" s="255">
        <f>IF(N136="základní",J136,0)</f>
        <v>0</v>
      </c>
      <c r="BF136" s="255">
        <f>IF(N136="snížená",J136,0)</f>
        <v>0</v>
      </c>
      <c r="BG136" s="255">
        <f>IF(N136="zákl. přenesená",J136,0)</f>
        <v>0</v>
      </c>
      <c r="BH136" s="255">
        <f>IF(N136="sníž. přenesená",J136,0)</f>
        <v>0</v>
      </c>
      <c r="BI136" s="255">
        <f>IF(N136="nulová",J136,0)</f>
        <v>0</v>
      </c>
      <c r="BJ136" s="18" t="s">
        <v>8</v>
      </c>
      <c r="BK136" s="255">
        <f>ROUND(I136*H136,0)</f>
        <v>0</v>
      </c>
      <c r="BL136" s="18" t="s">
        <v>2435</v>
      </c>
      <c r="BM136" s="254" t="s">
        <v>2440</v>
      </c>
    </row>
    <row r="137" s="2" customFormat="1" ht="16.5" customHeight="1">
      <c r="A137" s="39"/>
      <c r="B137" s="40"/>
      <c r="C137" s="243" t="s">
        <v>167</v>
      </c>
      <c r="D137" s="243" t="s">
        <v>163</v>
      </c>
      <c r="E137" s="244" t="s">
        <v>2441</v>
      </c>
      <c r="F137" s="245" t="s">
        <v>2442</v>
      </c>
      <c r="G137" s="246" t="s">
        <v>2430</v>
      </c>
      <c r="H137" s="248"/>
      <c r="I137" s="248"/>
      <c r="J137" s="247">
        <f>ROUND(I137*H137,0)</f>
        <v>0</v>
      </c>
      <c r="K137" s="249"/>
      <c r="L137" s="45"/>
      <c r="M137" s="250" t="s">
        <v>1</v>
      </c>
      <c r="N137" s="251" t="s">
        <v>39</v>
      </c>
      <c r="O137" s="92"/>
      <c r="P137" s="252">
        <f>O137*H137</f>
        <v>0</v>
      </c>
      <c r="Q137" s="252">
        <v>0</v>
      </c>
      <c r="R137" s="252">
        <f>Q137*H137</f>
        <v>0</v>
      </c>
      <c r="S137" s="252">
        <v>0</v>
      </c>
      <c r="T137" s="25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54" t="s">
        <v>2435</v>
      </c>
      <c r="AT137" s="254" t="s">
        <v>163</v>
      </c>
      <c r="AU137" s="254" t="s">
        <v>83</v>
      </c>
      <c r="AY137" s="18" t="s">
        <v>160</v>
      </c>
      <c r="BE137" s="255">
        <f>IF(N137="základní",J137,0)</f>
        <v>0</v>
      </c>
      <c r="BF137" s="255">
        <f>IF(N137="snížená",J137,0)</f>
        <v>0</v>
      </c>
      <c r="BG137" s="255">
        <f>IF(N137="zákl. přenesená",J137,0)</f>
        <v>0</v>
      </c>
      <c r="BH137" s="255">
        <f>IF(N137="sníž. přenesená",J137,0)</f>
        <v>0</v>
      </c>
      <c r="BI137" s="255">
        <f>IF(N137="nulová",J137,0)</f>
        <v>0</v>
      </c>
      <c r="BJ137" s="18" t="s">
        <v>8</v>
      </c>
      <c r="BK137" s="255">
        <f>ROUND(I137*H137,0)</f>
        <v>0</v>
      </c>
      <c r="BL137" s="18" t="s">
        <v>2435</v>
      </c>
      <c r="BM137" s="254" t="s">
        <v>2443</v>
      </c>
    </row>
    <row r="138" s="2" customFormat="1" ht="16.5" customHeight="1">
      <c r="A138" s="39"/>
      <c r="B138" s="40"/>
      <c r="C138" s="243" t="s">
        <v>294</v>
      </c>
      <c r="D138" s="243" t="s">
        <v>163</v>
      </c>
      <c r="E138" s="244" t="s">
        <v>2444</v>
      </c>
      <c r="F138" s="245" t="s">
        <v>2445</v>
      </c>
      <c r="G138" s="246" t="s">
        <v>1672</v>
      </c>
      <c r="H138" s="247">
        <v>1</v>
      </c>
      <c r="I138" s="248"/>
      <c r="J138" s="247">
        <f>ROUND(I138*H138,0)</f>
        <v>0</v>
      </c>
      <c r="K138" s="249"/>
      <c r="L138" s="45"/>
      <c r="M138" s="250" t="s">
        <v>1</v>
      </c>
      <c r="N138" s="251" t="s">
        <v>39</v>
      </c>
      <c r="O138" s="92"/>
      <c r="P138" s="252">
        <f>O138*H138</f>
        <v>0</v>
      </c>
      <c r="Q138" s="252">
        <v>0</v>
      </c>
      <c r="R138" s="252">
        <f>Q138*H138</f>
        <v>0</v>
      </c>
      <c r="S138" s="252">
        <v>0</v>
      </c>
      <c r="T138" s="25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54" t="s">
        <v>2435</v>
      </c>
      <c r="AT138" s="254" t="s">
        <v>163</v>
      </c>
      <c r="AU138" s="254" t="s">
        <v>83</v>
      </c>
      <c r="AY138" s="18" t="s">
        <v>160</v>
      </c>
      <c r="BE138" s="255">
        <f>IF(N138="základní",J138,0)</f>
        <v>0</v>
      </c>
      <c r="BF138" s="255">
        <f>IF(N138="snížená",J138,0)</f>
        <v>0</v>
      </c>
      <c r="BG138" s="255">
        <f>IF(N138="zákl. přenesená",J138,0)</f>
        <v>0</v>
      </c>
      <c r="BH138" s="255">
        <f>IF(N138="sníž. přenesená",J138,0)</f>
        <v>0</v>
      </c>
      <c r="BI138" s="255">
        <f>IF(N138="nulová",J138,0)</f>
        <v>0</v>
      </c>
      <c r="BJ138" s="18" t="s">
        <v>8</v>
      </c>
      <c r="BK138" s="255">
        <f>ROUND(I138*H138,0)</f>
        <v>0</v>
      </c>
      <c r="BL138" s="18" t="s">
        <v>2435</v>
      </c>
      <c r="BM138" s="254" t="s">
        <v>2446</v>
      </c>
    </row>
    <row r="139" s="2" customFormat="1" ht="24.15" customHeight="1">
      <c r="A139" s="39"/>
      <c r="B139" s="40"/>
      <c r="C139" s="243" t="s">
        <v>558</v>
      </c>
      <c r="D139" s="243" t="s">
        <v>163</v>
      </c>
      <c r="E139" s="244" t="s">
        <v>2447</v>
      </c>
      <c r="F139" s="245" t="s">
        <v>2448</v>
      </c>
      <c r="G139" s="246" t="s">
        <v>2430</v>
      </c>
      <c r="H139" s="248"/>
      <c r="I139" s="248"/>
      <c r="J139" s="247">
        <f>ROUND(I139*H139,0)</f>
        <v>0</v>
      </c>
      <c r="K139" s="249"/>
      <c r="L139" s="45"/>
      <c r="M139" s="250" t="s">
        <v>1</v>
      </c>
      <c r="N139" s="251" t="s">
        <v>39</v>
      </c>
      <c r="O139" s="92"/>
      <c r="P139" s="252">
        <f>O139*H139</f>
        <v>0</v>
      </c>
      <c r="Q139" s="252">
        <v>0</v>
      </c>
      <c r="R139" s="252">
        <f>Q139*H139</f>
        <v>0</v>
      </c>
      <c r="S139" s="252">
        <v>0</v>
      </c>
      <c r="T139" s="25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54" t="s">
        <v>2435</v>
      </c>
      <c r="AT139" s="254" t="s">
        <v>163</v>
      </c>
      <c r="AU139" s="254" t="s">
        <v>83</v>
      </c>
      <c r="AY139" s="18" t="s">
        <v>160</v>
      </c>
      <c r="BE139" s="255">
        <f>IF(N139="základní",J139,0)</f>
        <v>0</v>
      </c>
      <c r="BF139" s="255">
        <f>IF(N139="snížená",J139,0)</f>
        <v>0</v>
      </c>
      <c r="BG139" s="255">
        <f>IF(N139="zákl. přenesená",J139,0)</f>
        <v>0</v>
      </c>
      <c r="BH139" s="255">
        <f>IF(N139="sníž. přenesená",J139,0)</f>
        <v>0</v>
      </c>
      <c r="BI139" s="255">
        <f>IF(N139="nulová",J139,0)</f>
        <v>0</v>
      </c>
      <c r="BJ139" s="18" t="s">
        <v>8</v>
      </c>
      <c r="BK139" s="255">
        <f>ROUND(I139*H139,0)</f>
        <v>0</v>
      </c>
      <c r="BL139" s="18" t="s">
        <v>2435</v>
      </c>
      <c r="BM139" s="254" t="s">
        <v>2449</v>
      </c>
    </row>
    <row r="140" s="12" customFormat="1" ht="22.8" customHeight="1">
      <c r="A140" s="12"/>
      <c r="B140" s="227"/>
      <c r="C140" s="228"/>
      <c r="D140" s="229" t="s">
        <v>73</v>
      </c>
      <c r="E140" s="241" t="s">
        <v>2450</v>
      </c>
      <c r="F140" s="241" t="s">
        <v>140</v>
      </c>
      <c r="G140" s="228"/>
      <c r="H140" s="228"/>
      <c r="I140" s="231"/>
      <c r="J140" s="242">
        <f>BK140</f>
        <v>0</v>
      </c>
      <c r="K140" s="228"/>
      <c r="L140" s="233"/>
      <c r="M140" s="234"/>
      <c r="N140" s="235"/>
      <c r="O140" s="235"/>
      <c r="P140" s="236">
        <f>P141</f>
        <v>0</v>
      </c>
      <c r="Q140" s="235"/>
      <c r="R140" s="236">
        <f>R141</f>
        <v>0</v>
      </c>
      <c r="S140" s="235"/>
      <c r="T140" s="237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38" t="s">
        <v>294</v>
      </c>
      <c r="AT140" s="239" t="s">
        <v>73</v>
      </c>
      <c r="AU140" s="239" t="s">
        <v>8</v>
      </c>
      <c r="AY140" s="238" t="s">
        <v>160</v>
      </c>
      <c r="BK140" s="240">
        <f>BK141</f>
        <v>0</v>
      </c>
    </row>
    <row r="141" s="2" customFormat="1" ht="24.15" customHeight="1">
      <c r="A141" s="39"/>
      <c r="B141" s="40"/>
      <c r="C141" s="243" t="s">
        <v>309</v>
      </c>
      <c r="D141" s="243" t="s">
        <v>163</v>
      </c>
      <c r="E141" s="244" t="s">
        <v>2451</v>
      </c>
      <c r="F141" s="245" t="s">
        <v>2452</v>
      </c>
      <c r="G141" s="246" t="s">
        <v>862</v>
      </c>
      <c r="H141" s="247">
        <v>1</v>
      </c>
      <c r="I141" s="248"/>
      <c r="J141" s="247">
        <f>ROUND(I141*H141,0)</f>
        <v>0</v>
      </c>
      <c r="K141" s="249"/>
      <c r="L141" s="45"/>
      <c r="M141" s="316" t="s">
        <v>1</v>
      </c>
      <c r="N141" s="317" t="s">
        <v>39</v>
      </c>
      <c r="O141" s="318"/>
      <c r="P141" s="319">
        <f>O141*H141</f>
        <v>0</v>
      </c>
      <c r="Q141" s="319">
        <v>0</v>
      </c>
      <c r="R141" s="319">
        <f>Q141*H141</f>
        <v>0</v>
      </c>
      <c r="S141" s="319">
        <v>0</v>
      </c>
      <c r="T141" s="32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54" t="s">
        <v>2435</v>
      </c>
      <c r="AT141" s="254" t="s">
        <v>163</v>
      </c>
      <c r="AU141" s="254" t="s">
        <v>83</v>
      </c>
      <c r="AY141" s="18" t="s">
        <v>160</v>
      </c>
      <c r="BE141" s="255">
        <f>IF(N141="základní",J141,0)</f>
        <v>0</v>
      </c>
      <c r="BF141" s="255">
        <f>IF(N141="snížená",J141,0)</f>
        <v>0</v>
      </c>
      <c r="BG141" s="255">
        <f>IF(N141="zákl. přenesená",J141,0)</f>
        <v>0</v>
      </c>
      <c r="BH141" s="255">
        <f>IF(N141="sníž. přenesená",J141,0)</f>
        <v>0</v>
      </c>
      <c r="BI141" s="255">
        <f>IF(N141="nulová",J141,0)</f>
        <v>0</v>
      </c>
      <c r="BJ141" s="18" t="s">
        <v>8</v>
      </c>
      <c r="BK141" s="255">
        <f>ROUND(I141*H141,0)</f>
        <v>0</v>
      </c>
      <c r="BL141" s="18" t="s">
        <v>2435</v>
      </c>
      <c r="BM141" s="254" t="s">
        <v>2453</v>
      </c>
    </row>
    <row r="142" s="2" customFormat="1" ht="6.96" customHeight="1">
      <c r="A142" s="39"/>
      <c r="B142" s="67"/>
      <c r="C142" s="68"/>
      <c r="D142" s="68"/>
      <c r="E142" s="68"/>
      <c r="F142" s="68"/>
      <c r="G142" s="68"/>
      <c r="H142" s="68"/>
      <c r="I142" s="68"/>
      <c r="J142" s="68"/>
      <c r="K142" s="68"/>
      <c r="L142" s="45"/>
      <c r="M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</sheetData>
  <sheetProtection sheet="1" autoFilter="0" formatColumns="0" formatRows="0" objects="1" scenarios="1" spinCount="100000" saltValue="KSSoe6ezAa6ALYJUcWP4WkXKibguV5zxKhl49yJc8etUjUqw2l10wwOC7fSJyAGKzPtzeygZXSr/GmGpXRMLBA==" hashValue="n8C7Wd+1+HarIqfXJgfFEu8doDm5xehsyAGyzpdZ6KnaEdaH1husYlh4DUEraMFoFbeyEwfN3zVkCIJSFmkvuQ==" algorithmName="SHA-512" password="CC35"/>
  <autoFilter ref="C129:K141"/>
  <mergeCells count="14">
    <mergeCell ref="E7:H7"/>
    <mergeCell ref="E9:H9"/>
    <mergeCell ref="E18:H18"/>
    <mergeCell ref="E27:H27"/>
    <mergeCell ref="E85:H85"/>
    <mergeCell ref="E87:H87"/>
    <mergeCell ref="D104:F104"/>
    <mergeCell ref="D105:F105"/>
    <mergeCell ref="D106:F106"/>
    <mergeCell ref="D107:F107"/>
    <mergeCell ref="D108:F10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Martina Škopová</dc:creator>
  <cp:lastModifiedBy>Martina Škopová</cp:lastModifiedBy>
  <dcterms:created xsi:type="dcterms:W3CDTF">2024-05-17T10:03:21Z</dcterms:created>
  <dcterms:modified xsi:type="dcterms:W3CDTF">2024-05-17T10:03:28Z</dcterms:modified>
</cp:coreProperties>
</file>